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044\2018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9" i="4688" s="1"/>
  <c r="AL28" i="4688"/>
  <c r="BZ19" i="4688" s="1"/>
  <c r="L6" i="4681"/>
  <c r="D6" i="4681"/>
  <c r="E5" i="4681"/>
  <c r="J16" i="4689" l="1"/>
  <c r="J14" i="4689"/>
  <c r="J30" i="4689"/>
  <c r="J24" i="4688" s="1"/>
  <c r="J33" i="4689"/>
  <c r="Z24" i="4688" s="1"/>
  <c r="J36" i="4689"/>
  <c r="AO24" i="4688" s="1"/>
  <c r="J32" i="4689"/>
  <c r="U24" i="4688" s="1"/>
  <c r="J13" i="4689"/>
  <c r="J10" i="4689"/>
  <c r="D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5" i="4688"/>
  <c r="BE20" i="4688"/>
  <c r="M25" i="4688"/>
  <c r="AU20" i="4688"/>
  <c r="B25" i="4688"/>
  <c r="BU12" i="4688"/>
  <c r="AD16" i="4688"/>
  <c r="AU12" i="4688"/>
  <c r="B16" i="4688"/>
  <c r="BE12" i="4688"/>
  <c r="M16" i="4688"/>
  <c r="AH32" i="4688"/>
  <c r="BV21" i="4688" s="1"/>
  <c r="R32" i="4688"/>
  <c r="BG21" i="4688" s="1"/>
  <c r="W32" i="4688"/>
  <c r="BL21" i="4688" s="1"/>
  <c r="I32" i="4688"/>
  <c r="AY21" i="4688" s="1"/>
  <c r="U23" i="4678"/>
  <c r="Z32" i="4688"/>
  <c r="BO21" i="4688" s="1"/>
  <c r="H32" i="4688"/>
  <c r="AX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AO32" i="4688"/>
  <c r="CC21" i="4688" s="1"/>
  <c r="AJ32" i="4688"/>
  <c r="BX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K25" i="4688"/>
  <c r="AF25" i="4688"/>
  <c r="Z25" i="4688"/>
  <c r="U25" i="4688"/>
  <c r="P25" i="4688"/>
  <c r="J25" i="4688"/>
  <c r="G25" i="4688"/>
  <c r="D25" i="4688"/>
  <c r="U16" i="4688"/>
  <c r="Z16" i="4688"/>
  <c r="P16" i="4688"/>
  <c r="G16" i="4688"/>
  <c r="J16" i="4688"/>
  <c r="D16" i="4688"/>
  <c r="AK16" i="4688"/>
  <c r="AO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<sst xmlns="http://schemas.openxmlformats.org/spreadsheetml/2006/main" count="539" uniqueCount="151">
  <si>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</si>
  <si>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</si>
  <si>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</si>
  <si>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</si>
  <si>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</si>
  <si>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</si>
  <si>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</si>
  <si>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</si>
  <si>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</si>
  <si>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</si>
  <si>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</si>
  <si>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</si>
  <si>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</si>
  <si>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</si>
  <si>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</si>
  <si>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</si>
  <si>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</si>
  <si>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</si>
  <si>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</si>
  <si>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</si>
  <si>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</si>
  <si>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</si>
  <si>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</si>
  <si>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</si>
  <si>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</si>
  <si>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</si>
  <si>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</si>
  <si>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</si>
  <si>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</si>
  <si>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</si>
  <si>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</si>
  <si>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</si>
  <si>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</si>
  <si>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</si>
  <si>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</si>
  <si>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</si>
  <si>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</si>
  <si>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</si>
  <si>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</si>
  <si>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</si>
  <si>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</si>
  <si>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</si>
  <si>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</si>
  <si>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</si>
  <si>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</si>
  <si>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</si>
  <si>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</si>
  <si>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</si>
  <si>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</si>
  <si>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</si>
  <si>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</si>
  <si>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</si>
  <si>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</si>
  <si>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</si>
  <si>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</si>
  <si>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</si>
  <si>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</si>
  <si>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</si>
  <si>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</si>
  <si>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</si>
  <si>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</si>
  <si>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</si>
  <si>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</si>
  <si>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</si>
  <si>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</si>
  <si>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</si>
  <si>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</si>
  <si>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</si>
  <si>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</si>
  <si>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</si>
  <si>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</si>
  <si>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</si>
  <si>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</si>
  <si>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</si>
  <si>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</si>
  <si>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</si>
  <si>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</si>
  <si>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</si>
  <si>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</si>
  <si>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</si>
  <si>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</si>
  <si>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</si>
  <si>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</si>
  <si>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</si>
  <si>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</si>
  <si>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</si>
  <si>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</si>
  <si>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</si>
  <si>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</si>
  <si>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</si>
  <si>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</si>
  <si>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</si>
  <si>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</si>
  <si>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</si>
  <si>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</si>
  <si>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</si>
  <si>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</si>
  <si>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</si>
  <si>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</si>
  <si>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</si>
  <si>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</si>
  <si>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</si>
  <si>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</si>
  <si>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</si>
  <si>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</si>
  <si>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</si>
  <si>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</si>
  <si>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</si>
  <si>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</si>
  <si>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</si>
  <si>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</si>
  <si>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</si>
  <si>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</si>
  <si>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</si>
  <si>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</si>
  <si>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</si>
  <si>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</si>
  <si>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</si>
  <si>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</si>
  <si>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</si>
  <si>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</si>
  <si>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</si>
  <si>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</si>
  <si>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</si>
  <si>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</si>
  <si>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</si>
  <si>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</si>
  <si>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</si>
  <si>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</si>
  <si>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</si>
  <si>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</si>
  <si>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</si>
  <si>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</si>
  <si>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</si>
  <si>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</si>
  <si>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</si>
  <si>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</si>
  <si>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</si>
  <si>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</si>
  <si>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</si>
  <si>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</si>
  <si>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</si>
  <si>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</si>
  <si>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</si>
  <si>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40 X CARRERA 44</t>
  </si>
  <si>
    <t>07:30 - 09:00</t>
  </si>
  <si>
    <t>11:00 - 13:00</t>
  </si>
  <si>
    <t xml:space="preserve">VOL MAX </t>
  </si>
  <si>
    <t>ADOLFREDO FLOREZ</t>
  </si>
  <si>
    <t>GEOVANNIS GONZALEZ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</si>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</sst>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161</c:v>
                </c:pt>
                <c:pt idx="1">
                  <c:v>171</c:v>
                </c:pt>
                <c:pt idx="2">
                  <c:v>200</c:v>
                </c:pt>
                <c:pt idx="3">
                  <c:v>226.5</c:v>
                </c:pt>
                <c:pt idx="4">
                  <c:v>164.5</c:v>
                </c:pt>
                <c:pt idx="5">
                  <c:v>195.5</c:v>
                </c:pt>
                <c:pt idx="6">
                  <c:v>194.5</c:v>
                </c:pt>
                <c:pt idx="7">
                  <c:v>185</c:v>
                </c:pt>
                <c:pt idx="8">
                  <c:v>173.5</c:v>
                </c:pt>
                <c:pt idx="9">
                  <c:v>175.5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6621312"/>
        <c:axId val="316622096"/>
      </c:barChart>
      <c:catAx>
        <c:axId val="31662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662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622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6621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758.5</c:v>
                </c:pt>
                <c:pt idx="4">
                  <c:v>762</c:v>
                </c:pt>
                <c:pt idx="5">
                  <c:v>786.5</c:v>
                </c:pt>
                <c:pt idx="6">
                  <c:v>781</c:v>
                </c:pt>
                <c:pt idx="7">
                  <c:v>739.5</c:v>
                </c:pt>
                <c:pt idx="8">
                  <c:v>748.5</c:v>
                </c:pt>
                <c:pt idx="9">
                  <c:v>728.5</c:v>
                </c:pt>
                <c:pt idx="13">
                  <c:v>681.5</c:v>
                </c:pt>
                <c:pt idx="14">
                  <c:v>627</c:v>
                </c:pt>
                <c:pt idx="15">
                  <c:v>578</c:v>
                </c:pt>
                <c:pt idx="16">
                  <c:v>524.5</c:v>
                </c:pt>
                <c:pt idx="17">
                  <c:v>497</c:v>
                </c:pt>
                <c:pt idx="18">
                  <c:v>511</c:v>
                </c:pt>
                <c:pt idx="19">
                  <c:v>505.5</c:v>
                </c:pt>
                <c:pt idx="20">
                  <c:v>455</c:v>
                </c:pt>
                <c:pt idx="21">
                  <c:v>409</c:v>
                </c:pt>
                <c:pt idx="22">
                  <c:v>398</c:v>
                </c:pt>
                <c:pt idx="23">
                  <c:v>397</c:v>
                </c:pt>
                <c:pt idx="24">
                  <c:v>466</c:v>
                </c:pt>
                <c:pt idx="25">
                  <c:v>525</c:v>
                </c:pt>
                <c:pt idx="29">
                  <c:v>715</c:v>
                </c:pt>
                <c:pt idx="30">
                  <c:v>654</c:v>
                </c:pt>
                <c:pt idx="31">
                  <c:v>574</c:v>
                </c:pt>
                <c:pt idx="32">
                  <c:v>524.5</c:v>
                </c:pt>
                <c:pt idx="33">
                  <c:v>459.5</c:v>
                </c:pt>
                <c:pt idx="34">
                  <c:v>407.5</c:v>
                </c:pt>
                <c:pt idx="35">
                  <c:v>364.5</c:v>
                </c:pt>
                <c:pt idx="36">
                  <c:v>322</c:v>
                </c:pt>
                <c:pt idx="37">
                  <c:v>288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1297.5</c:v>
                </c:pt>
                <c:pt idx="4">
                  <c:v>1308</c:v>
                </c:pt>
                <c:pt idx="5">
                  <c:v>1359</c:v>
                </c:pt>
                <c:pt idx="6">
                  <c:v>1293</c:v>
                </c:pt>
                <c:pt idx="7">
                  <c:v>1250.5</c:v>
                </c:pt>
                <c:pt idx="8">
                  <c:v>1296.5</c:v>
                </c:pt>
                <c:pt idx="9">
                  <c:v>1288</c:v>
                </c:pt>
                <c:pt idx="13">
                  <c:v>1227.5</c:v>
                </c:pt>
                <c:pt idx="14">
                  <c:v>1233.5</c:v>
                </c:pt>
                <c:pt idx="15">
                  <c:v>1244</c:v>
                </c:pt>
                <c:pt idx="16">
                  <c:v>1232.5</c:v>
                </c:pt>
                <c:pt idx="17">
                  <c:v>1190.5</c:v>
                </c:pt>
                <c:pt idx="18">
                  <c:v>1145</c:v>
                </c:pt>
                <c:pt idx="19">
                  <c:v>1096</c:v>
                </c:pt>
                <c:pt idx="20">
                  <c:v>1082</c:v>
                </c:pt>
                <c:pt idx="21">
                  <c:v>1112</c:v>
                </c:pt>
                <c:pt idx="22">
                  <c:v>1195.5</c:v>
                </c:pt>
                <c:pt idx="23">
                  <c:v>1237</c:v>
                </c:pt>
                <c:pt idx="24">
                  <c:v>1255</c:v>
                </c:pt>
                <c:pt idx="25">
                  <c:v>1230</c:v>
                </c:pt>
                <c:pt idx="29">
                  <c:v>844.5</c:v>
                </c:pt>
                <c:pt idx="30">
                  <c:v>857</c:v>
                </c:pt>
                <c:pt idx="31">
                  <c:v>895</c:v>
                </c:pt>
                <c:pt idx="32">
                  <c:v>867.5</c:v>
                </c:pt>
                <c:pt idx="33">
                  <c:v>850</c:v>
                </c:pt>
                <c:pt idx="34">
                  <c:v>792</c:v>
                </c:pt>
                <c:pt idx="35">
                  <c:v>710</c:v>
                </c:pt>
                <c:pt idx="36">
                  <c:v>714</c:v>
                </c:pt>
                <c:pt idx="37">
                  <c:v>696.5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2056</c:v>
                </c:pt>
                <c:pt idx="4">
                  <c:v>2070</c:v>
                </c:pt>
                <c:pt idx="5">
                  <c:v>2145.5</c:v>
                </c:pt>
                <c:pt idx="6">
                  <c:v>2074</c:v>
                </c:pt>
                <c:pt idx="7">
                  <c:v>1990</c:v>
                </c:pt>
                <c:pt idx="8">
                  <c:v>2045</c:v>
                </c:pt>
                <c:pt idx="9">
                  <c:v>2016.5</c:v>
                </c:pt>
                <c:pt idx="13">
                  <c:v>1909</c:v>
                </c:pt>
                <c:pt idx="14">
                  <c:v>1860.5</c:v>
                </c:pt>
                <c:pt idx="15">
                  <c:v>1822</c:v>
                </c:pt>
                <c:pt idx="16">
                  <c:v>1757</c:v>
                </c:pt>
                <c:pt idx="17">
                  <c:v>1687.5</c:v>
                </c:pt>
                <c:pt idx="18">
                  <c:v>1656</c:v>
                </c:pt>
                <c:pt idx="19">
                  <c:v>1601.5</c:v>
                </c:pt>
                <c:pt idx="20">
                  <c:v>1537</c:v>
                </c:pt>
                <c:pt idx="21">
                  <c:v>1521</c:v>
                </c:pt>
                <c:pt idx="22">
                  <c:v>1593.5</c:v>
                </c:pt>
                <c:pt idx="23">
                  <c:v>1634</c:v>
                </c:pt>
                <c:pt idx="24">
                  <c:v>1721</c:v>
                </c:pt>
                <c:pt idx="25">
                  <c:v>1755</c:v>
                </c:pt>
                <c:pt idx="29">
                  <c:v>1559.5</c:v>
                </c:pt>
                <c:pt idx="30">
                  <c:v>1511</c:v>
                </c:pt>
                <c:pt idx="31">
                  <c:v>1469</c:v>
                </c:pt>
                <c:pt idx="32">
                  <c:v>1392</c:v>
                </c:pt>
                <c:pt idx="33">
                  <c:v>1309.5</c:v>
                </c:pt>
                <c:pt idx="34">
                  <c:v>1199.5</c:v>
                </c:pt>
                <c:pt idx="35">
                  <c:v>1074.5</c:v>
                </c:pt>
                <c:pt idx="36">
                  <c:v>1036</c:v>
                </c:pt>
                <c:pt idx="37">
                  <c:v>984.5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026760"/>
        <c:axId val="176027152"/>
      </c:lineChart>
      <c:catAx>
        <c:axId val="1760267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02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271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0267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168.5</c:v>
                </c:pt>
                <c:pt idx="1">
                  <c:v>179.5</c:v>
                </c:pt>
                <c:pt idx="2">
                  <c:v>178</c:v>
                </c:pt>
                <c:pt idx="3">
                  <c:v>155.5</c:v>
                </c:pt>
                <c:pt idx="4">
                  <c:v>114</c:v>
                </c:pt>
                <c:pt idx="5">
                  <c:v>130.5</c:v>
                </c:pt>
                <c:pt idx="6">
                  <c:v>124.5</c:v>
                </c:pt>
                <c:pt idx="7">
                  <c:v>128</c:v>
                </c:pt>
                <c:pt idx="8">
                  <c:v>128</c:v>
                </c:pt>
                <c:pt idx="9">
                  <c:v>125</c:v>
                </c:pt>
                <c:pt idx="10">
                  <c:v>74</c:v>
                </c:pt>
                <c:pt idx="11">
                  <c:v>82</c:v>
                </c:pt>
                <c:pt idx="12">
                  <c:v>117</c:v>
                </c:pt>
                <c:pt idx="13">
                  <c:v>124</c:v>
                </c:pt>
                <c:pt idx="14">
                  <c:v>143</c:v>
                </c:pt>
                <c:pt idx="15">
                  <c:v>141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915760"/>
        <c:axId val="329916152"/>
      </c:barChart>
      <c:catAx>
        <c:axId val="32991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9916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916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9915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195.5</c:v>
                </c:pt>
                <c:pt idx="1">
                  <c:v>192.5</c:v>
                </c:pt>
                <c:pt idx="2">
                  <c:v>163</c:v>
                </c:pt>
                <c:pt idx="3">
                  <c:v>164</c:v>
                </c:pt>
                <c:pt idx="4">
                  <c:v>134.5</c:v>
                </c:pt>
                <c:pt idx="5">
                  <c:v>112.5</c:v>
                </c:pt>
                <c:pt idx="6">
                  <c:v>113.5</c:v>
                </c:pt>
                <c:pt idx="7">
                  <c:v>99</c:v>
                </c:pt>
                <c:pt idx="8">
                  <c:v>82.5</c:v>
                </c:pt>
                <c:pt idx="9">
                  <c:v>69.5</c:v>
                </c:pt>
                <c:pt idx="10">
                  <c:v>71</c:v>
                </c:pt>
                <c:pt idx="11">
                  <c:v>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916936"/>
        <c:axId val="321281736"/>
      </c:barChart>
      <c:catAx>
        <c:axId val="329916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1281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281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9916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298</c:v>
                </c:pt>
                <c:pt idx="1">
                  <c:v>298</c:v>
                </c:pt>
                <c:pt idx="2">
                  <c:v>353.5</c:v>
                </c:pt>
                <c:pt idx="3">
                  <c:v>348</c:v>
                </c:pt>
                <c:pt idx="4">
                  <c:v>308.5</c:v>
                </c:pt>
                <c:pt idx="5">
                  <c:v>349</c:v>
                </c:pt>
                <c:pt idx="6">
                  <c:v>287.5</c:v>
                </c:pt>
                <c:pt idx="7">
                  <c:v>305.5</c:v>
                </c:pt>
                <c:pt idx="8">
                  <c:v>354.5</c:v>
                </c:pt>
                <c:pt idx="9">
                  <c:v>340.5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1282520"/>
        <c:axId val="321282912"/>
      </c:barChart>
      <c:catAx>
        <c:axId val="321282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128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282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1282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217</c:v>
                </c:pt>
                <c:pt idx="1">
                  <c:v>206.5</c:v>
                </c:pt>
                <c:pt idx="2">
                  <c:v>216</c:v>
                </c:pt>
                <c:pt idx="3">
                  <c:v>205</c:v>
                </c:pt>
                <c:pt idx="4">
                  <c:v>229.5</c:v>
                </c:pt>
                <c:pt idx="5">
                  <c:v>244.5</c:v>
                </c:pt>
                <c:pt idx="6">
                  <c:v>188.5</c:v>
                </c:pt>
                <c:pt idx="7">
                  <c:v>187.5</c:v>
                </c:pt>
                <c:pt idx="8">
                  <c:v>171.5</c:v>
                </c:pt>
                <c:pt idx="9">
                  <c:v>162.5</c:v>
                </c:pt>
                <c:pt idx="10">
                  <c:v>192.5</c:v>
                </c:pt>
                <c:pt idx="11">
                  <c:v>170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6880040"/>
        <c:axId val="316880432"/>
      </c:barChart>
      <c:catAx>
        <c:axId val="316880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688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880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6880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288</c:v>
                </c:pt>
                <c:pt idx="1">
                  <c:v>315</c:v>
                </c:pt>
                <c:pt idx="2">
                  <c:v>311.5</c:v>
                </c:pt>
                <c:pt idx="3">
                  <c:v>313</c:v>
                </c:pt>
                <c:pt idx="4">
                  <c:v>294</c:v>
                </c:pt>
                <c:pt idx="5">
                  <c:v>325.5</c:v>
                </c:pt>
                <c:pt idx="6">
                  <c:v>300</c:v>
                </c:pt>
                <c:pt idx="7">
                  <c:v>271</c:v>
                </c:pt>
                <c:pt idx="8">
                  <c:v>248.5</c:v>
                </c:pt>
                <c:pt idx="9">
                  <c:v>276.5</c:v>
                </c:pt>
                <c:pt idx="10">
                  <c:v>286</c:v>
                </c:pt>
                <c:pt idx="11">
                  <c:v>301</c:v>
                </c:pt>
                <c:pt idx="12">
                  <c:v>332</c:v>
                </c:pt>
                <c:pt idx="13">
                  <c:v>318</c:v>
                </c:pt>
                <c:pt idx="14">
                  <c:v>304</c:v>
                </c:pt>
                <c:pt idx="15">
                  <c:v>276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6881216"/>
        <c:axId val="316881608"/>
      </c:barChart>
      <c:catAx>
        <c:axId val="31688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6881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881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688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459</c:v>
                </c:pt>
                <c:pt idx="1">
                  <c:v>469</c:v>
                </c:pt>
                <c:pt idx="2">
                  <c:v>553.5</c:v>
                </c:pt>
                <c:pt idx="3">
                  <c:v>574.5</c:v>
                </c:pt>
                <c:pt idx="4">
                  <c:v>473</c:v>
                </c:pt>
                <c:pt idx="5">
                  <c:v>544.5</c:v>
                </c:pt>
                <c:pt idx="6">
                  <c:v>482</c:v>
                </c:pt>
                <c:pt idx="7">
                  <c:v>490.5</c:v>
                </c:pt>
                <c:pt idx="8">
                  <c:v>528</c:v>
                </c:pt>
                <c:pt idx="9">
                  <c:v>516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80760"/>
        <c:axId val="174881152"/>
      </c:barChart>
      <c:catAx>
        <c:axId val="174880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8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81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80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412.5</c:v>
                </c:pt>
                <c:pt idx="1">
                  <c:v>399</c:v>
                </c:pt>
                <c:pt idx="2">
                  <c:v>379</c:v>
                </c:pt>
                <c:pt idx="3">
                  <c:v>369</c:v>
                </c:pt>
                <c:pt idx="4">
                  <c:v>364</c:v>
                </c:pt>
                <c:pt idx="5">
                  <c:v>357</c:v>
                </c:pt>
                <c:pt idx="6">
                  <c:v>302</c:v>
                </c:pt>
                <c:pt idx="7">
                  <c:v>286.5</c:v>
                </c:pt>
                <c:pt idx="8">
                  <c:v>254</c:v>
                </c:pt>
                <c:pt idx="9">
                  <c:v>232</c:v>
                </c:pt>
                <c:pt idx="10">
                  <c:v>263.5</c:v>
                </c:pt>
                <c:pt idx="11">
                  <c:v>235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81936"/>
        <c:axId val="207172896"/>
      </c:barChart>
      <c:catAx>
        <c:axId val="17488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17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72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81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456.5</c:v>
                </c:pt>
                <c:pt idx="1">
                  <c:v>494.5</c:v>
                </c:pt>
                <c:pt idx="2">
                  <c:v>489.5</c:v>
                </c:pt>
                <c:pt idx="3">
                  <c:v>468.5</c:v>
                </c:pt>
                <c:pt idx="4">
                  <c:v>408</c:v>
                </c:pt>
                <c:pt idx="5">
                  <c:v>456</c:v>
                </c:pt>
                <c:pt idx="6">
                  <c:v>424.5</c:v>
                </c:pt>
                <c:pt idx="7">
                  <c:v>399</c:v>
                </c:pt>
                <c:pt idx="8">
                  <c:v>376.5</c:v>
                </c:pt>
                <c:pt idx="9">
                  <c:v>401.5</c:v>
                </c:pt>
                <c:pt idx="10">
                  <c:v>360</c:v>
                </c:pt>
                <c:pt idx="11">
                  <c:v>383</c:v>
                </c:pt>
                <c:pt idx="12">
                  <c:v>449</c:v>
                </c:pt>
                <c:pt idx="13">
                  <c:v>442</c:v>
                </c:pt>
                <c:pt idx="14">
                  <c:v>447</c:v>
                </c:pt>
                <c:pt idx="15">
                  <c:v>417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7173680"/>
        <c:axId val="207174072"/>
      </c:barChart>
      <c:catAx>
        <c:axId val="20717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174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74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17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">
        <v>144</v>
      </c>
      <c r="E5" s="184"/>
      <c r="F5" s="184"/>
      <c r="G5" s="184"/>
      <c r="H5" s="184"/>
      <c r="I5" s="180" t="s">
        <v>53</v>
      </c>
      <c r="J5" s="180"/>
      <c r="K5" s="180"/>
      <c r="L5" s="185">
        <v>4044</v>
      </c>
      <c r="M5" s="185"/>
      <c r="N5" s="185"/>
      <c r="O5" s="12"/>
      <c r="P5" s="180" t="s">
        <v>57</v>
      </c>
      <c r="Q5" s="180"/>
      <c r="R5" s="180"/>
      <c r="S5" s="183" t="s">
        <v>62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149</v>
      </c>
      <c r="E6" s="181"/>
      <c r="F6" s="181"/>
      <c r="G6" s="181"/>
      <c r="H6" s="181"/>
      <c r="I6" s="180" t="s">
        <v>59</v>
      </c>
      <c r="J6" s="180"/>
      <c r="K6" s="180"/>
      <c r="L6" s="186">
        <v>3</v>
      </c>
      <c r="M6" s="186"/>
      <c r="N6" s="186"/>
      <c r="O6" s="42"/>
      <c r="P6" s="180" t="s">
        <v>58</v>
      </c>
      <c r="Q6" s="180"/>
      <c r="R6" s="180"/>
      <c r="S6" s="193">
        <v>43370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6</v>
      </c>
      <c r="C10" s="46">
        <v>141</v>
      </c>
      <c r="D10" s="46">
        <v>6</v>
      </c>
      <c r="E10" s="46">
        <v>2</v>
      </c>
      <c r="F10" s="6">
        <f t="shared" ref="F10:F22" si="0">B10*0.5+C10*1+D10*2+E10*2.5</f>
        <v>161</v>
      </c>
      <c r="G10" s="2"/>
      <c r="H10" s="19" t="s">
        <v>4</v>
      </c>
      <c r="I10" s="46">
        <v>4</v>
      </c>
      <c r="J10" s="46">
        <v>141</v>
      </c>
      <c r="K10" s="46">
        <v>5</v>
      </c>
      <c r="L10" s="46">
        <v>1</v>
      </c>
      <c r="M10" s="6">
        <f t="shared" ref="M10:M22" si="1">I10*0.5+J10*1+K10*2+L10*2.5</f>
        <v>155.5</v>
      </c>
      <c r="N10" s="9">
        <f>F20+F21+F22+M10</f>
        <v>681.5</v>
      </c>
      <c r="O10" s="19" t="s">
        <v>43</v>
      </c>
      <c r="P10" s="46">
        <v>9</v>
      </c>
      <c r="Q10" s="46">
        <v>164</v>
      </c>
      <c r="R10" s="46">
        <v>11</v>
      </c>
      <c r="S10" s="46">
        <v>2</v>
      </c>
      <c r="T10" s="6">
        <f t="shared" ref="T10:T21" si="2">P10*0.5+Q10*1+R10*2+S10*2.5</f>
        <v>195.5</v>
      </c>
      <c r="U10" s="10"/>
      <c r="AB10" s="1"/>
    </row>
    <row r="11" spans="1:28" ht="24" customHeight="1" x14ac:dyDescent="0.2">
      <c r="A11" s="18" t="s">
        <v>14</v>
      </c>
      <c r="B11" s="46">
        <v>8</v>
      </c>
      <c r="C11" s="46">
        <v>150</v>
      </c>
      <c r="D11" s="46">
        <v>6</v>
      </c>
      <c r="E11" s="46">
        <v>2</v>
      </c>
      <c r="F11" s="6">
        <f t="shared" si="0"/>
        <v>171</v>
      </c>
      <c r="G11" s="2"/>
      <c r="H11" s="19" t="s">
        <v>5</v>
      </c>
      <c r="I11" s="46">
        <v>2</v>
      </c>
      <c r="J11" s="46">
        <v>103</v>
      </c>
      <c r="K11" s="46">
        <v>5</v>
      </c>
      <c r="L11" s="46">
        <v>0</v>
      </c>
      <c r="M11" s="6">
        <f t="shared" si="1"/>
        <v>114</v>
      </c>
      <c r="N11" s="9">
        <f>F21+F22+M10+M11</f>
        <v>627</v>
      </c>
      <c r="O11" s="19" t="s">
        <v>44</v>
      </c>
      <c r="P11" s="46">
        <v>11</v>
      </c>
      <c r="Q11" s="46">
        <v>159</v>
      </c>
      <c r="R11" s="46">
        <v>9</v>
      </c>
      <c r="S11" s="46">
        <v>4</v>
      </c>
      <c r="T11" s="6">
        <f t="shared" si="2"/>
        <v>192.5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177</v>
      </c>
      <c r="D12" s="46">
        <v>8</v>
      </c>
      <c r="E12" s="46">
        <v>1</v>
      </c>
      <c r="F12" s="6">
        <f t="shared" si="0"/>
        <v>200</v>
      </c>
      <c r="G12" s="2"/>
      <c r="H12" s="19" t="s">
        <v>6</v>
      </c>
      <c r="I12" s="46">
        <v>2</v>
      </c>
      <c r="J12" s="46">
        <v>110</v>
      </c>
      <c r="K12" s="46">
        <v>6</v>
      </c>
      <c r="L12" s="46">
        <v>3</v>
      </c>
      <c r="M12" s="6">
        <f t="shared" si="1"/>
        <v>130.5</v>
      </c>
      <c r="N12" s="2">
        <f>F22+M10+M11+M12</f>
        <v>578</v>
      </c>
      <c r="O12" s="19" t="s">
        <v>32</v>
      </c>
      <c r="P12" s="46">
        <v>8</v>
      </c>
      <c r="Q12" s="46">
        <v>130</v>
      </c>
      <c r="R12" s="46">
        <v>7</v>
      </c>
      <c r="S12" s="46">
        <v>6</v>
      </c>
      <c r="T12" s="6">
        <f t="shared" si="2"/>
        <v>163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188</v>
      </c>
      <c r="D13" s="46">
        <v>12</v>
      </c>
      <c r="E13" s="46">
        <v>5</v>
      </c>
      <c r="F13" s="6">
        <f t="shared" si="0"/>
        <v>226.5</v>
      </c>
      <c r="G13" s="2">
        <f t="shared" ref="G13:G19" si="3">F10+F11+F12+F13</f>
        <v>758.5</v>
      </c>
      <c r="H13" s="19" t="s">
        <v>7</v>
      </c>
      <c r="I13" s="46">
        <v>1</v>
      </c>
      <c r="J13" s="46">
        <v>105</v>
      </c>
      <c r="K13" s="46">
        <v>7</v>
      </c>
      <c r="L13" s="46">
        <v>2</v>
      </c>
      <c r="M13" s="6">
        <f t="shared" si="1"/>
        <v>124.5</v>
      </c>
      <c r="N13" s="2">
        <f t="shared" ref="N13:N18" si="4">M10+M11+M12+M13</f>
        <v>524.5</v>
      </c>
      <c r="O13" s="19" t="s">
        <v>33</v>
      </c>
      <c r="P13" s="46">
        <v>10</v>
      </c>
      <c r="Q13" s="46">
        <v>131</v>
      </c>
      <c r="R13" s="46">
        <v>9</v>
      </c>
      <c r="S13" s="46">
        <v>4</v>
      </c>
      <c r="T13" s="6">
        <f t="shared" si="2"/>
        <v>164</v>
      </c>
      <c r="U13" s="2">
        <f t="shared" ref="U13:U21" si="5">T10+T11+T12+T13</f>
        <v>715</v>
      </c>
      <c r="AB13" s="81">
        <v>241</v>
      </c>
    </row>
    <row r="14" spans="1:28" ht="24" customHeight="1" x14ac:dyDescent="0.2">
      <c r="A14" s="18" t="s">
        <v>21</v>
      </c>
      <c r="B14" s="46">
        <v>2</v>
      </c>
      <c r="C14" s="46">
        <v>135</v>
      </c>
      <c r="D14" s="46">
        <v>8</v>
      </c>
      <c r="E14" s="46">
        <v>5</v>
      </c>
      <c r="F14" s="6">
        <f t="shared" si="0"/>
        <v>164.5</v>
      </c>
      <c r="G14" s="2">
        <f t="shared" si="3"/>
        <v>762</v>
      </c>
      <c r="H14" s="19" t="s">
        <v>9</v>
      </c>
      <c r="I14" s="46">
        <v>1</v>
      </c>
      <c r="J14" s="46">
        <v>115</v>
      </c>
      <c r="K14" s="46">
        <v>5</v>
      </c>
      <c r="L14" s="46">
        <v>1</v>
      </c>
      <c r="M14" s="6">
        <f t="shared" si="1"/>
        <v>128</v>
      </c>
      <c r="N14" s="2">
        <f t="shared" si="4"/>
        <v>497</v>
      </c>
      <c r="O14" s="19" t="s">
        <v>29</v>
      </c>
      <c r="P14" s="45">
        <v>8</v>
      </c>
      <c r="Q14" s="45">
        <v>115</v>
      </c>
      <c r="R14" s="45">
        <v>4</v>
      </c>
      <c r="S14" s="45">
        <v>3</v>
      </c>
      <c r="T14" s="6">
        <f t="shared" si="2"/>
        <v>134.5</v>
      </c>
      <c r="U14" s="2">
        <f t="shared" si="5"/>
        <v>654</v>
      </c>
      <c r="AB14" s="81">
        <v>250</v>
      </c>
    </row>
    <row r="15" spans="1:28" ht="24" customHeight="1" x14ac:dyDescent="0.2">
      <c r="A15" s="18" t="s">
        <v>23</v>
      </c>
      <c r="B15" s="46">
        <v>8</v>
      </c>
      <c r="C15" s="46">
        <v>164</v>
      </c>
      <c r="D15" s="46">
        <v>10</v>
      </c>
      <c r="E15" s="46">
        <v>3</v>
      </c>
      <c r="F15" s="6">
        <f t="shared" si="0"/>
        <v>195.5</v>
      </c>
      <c r="G15" s="2">
        <f t="shared" si="3"/>
        <v>786.5</v>
      </c>
      <c r="H15" s="19" t="s">
        <v>12</v>
      </c>
      <c r="I15" s="46">
        <v>2</v>
      </c>
      <c r="J15" s="46">
        <v>112</v>
      </c>
      <c r="K15" s="46">
        <v>5</v>
      </c>
      <c r="L15" s="46">
        <v>2</v>
      </c>
      <c r="M15" s="6">
        <f t="shared" si="1"/>
        <v>128</v>
      </c>
      <c r="N15" s="2">
        <f t="shared" si="4"/>
        <v>511</v>
      </c>
      <c r="O15" s="18" t="s">
        <v>30</v>
      </c>
      <c r="P15" s="46">
        <v>10</v>
      </c>
      <c r="Q15" s="46">
        <v>92</v>
      </c>
      <c r="R15" s="45">
        <v>4</v>
      </c>
      <c r="S15" s="46">
        <v>3</v>
      </c>
      <c r="T15" s="6">
        <f t="shared" si="2"/>
        <v>112.5</v>
      </c>
      <c r="U15" s="2">
        <f t="shared" si="5"/>
        <v>574</v>
      </c>
      <c r="AB15" s="81">
        <v>262</v>
      </c>
    </row>
    <row r="16" spans="1:28" ht="24" customHeight="1" x14ac:dyDescent="0.2">
      <c r="A16" s="18" t="s">
        <v>39</v>
      </c>
      <c r="B16" s="46">
        <v>5</v>
      </c>
      <c r="C16" s="46">
        <v>173</v>
      </c>
      <c r="D16" s="46">
        <v>7</v>
      </c>
      <c r="E16" s="46">
        <v>2</v>
      </c>
      <c r="F16" s="6">
        <f t="shared" si="0"/>
        <v>194.5</v>
      </c>
      <c r="G16" s="2">
        <f t="shared" si="3"/>
        <v>781</v>
      </c>
      <c r="H16" s="19" t="s">
        <v>15</v>
      </c>
      <c r="I16" s="46">
        <v>1</v>
      </c>
      <c r="J16" s="46">
        <v>110</v>
      </c>
      <c r="K16" s="46">
        <v>6</v>
      </c>
      <c r="L16" s="46">
        <v>1</v>
      </c>
      <c r="M16" s="6">
        <f t="shared" si="1"/>
        <v>125</v>
      </c>
      <c r="N16" s="2">
        <f t="shared" si="4"/>
        <v>505.5</v>
      </c>
      <c r="O16" s="19" t="s">
        <v>8</v>
      </c>
      <c r="P16" s="46">
        <v>7</v>
      </c>
      <c r="Q16" s="46">
        <v>90</v>
      </c>
      <c r="R16" s="46">
        <v>5</v>
      </c>
      <c r="S16" s="46">
        <v>4</v>
      </c>
      <c r="T16" s="6">
        <f t="shared" si="2"/>
        <v>113.5</v>
      </c>
      <c r="U16" s="2">
        <f t="shared" si="5"/>
        <v>524.5</v>
      </c>
      <c r="AB16" s="81">
        <v>270.5</v>
      </c>
    </row>
    <row r="17" spans="1:28" ht="24" customHeight="1" x14ac:dyDescent="0.2">
      <c r="A17" s="18" t="s">
        <v>40</v>
      </c>
      <c r="B17" s="46">
        <v>8</v>
      </c>
      <c r="C17" s="46">
        <v>160</v>
      </c>
      <c r="D17" s="46">
        <v>8</v>
      </c>
      <c r="E17" s="46">
        <v>2</v>
      </c>
      <c r="F17" s="6">
        <f t="shared" si="0"/>
        <v>185</v>
      </c>
      <c r="G17" s="2">
        <f t="shared" si="3"/>
        <v>739.5</v>
      </c>
      <c r="H17" s="19" t="s">
        <v>18</v>
      </c>
      <c r="I17" s="46">
        <v>2</v>
      </c>
      <c r="J17" s="46">
        <v>60</v>
      </c>
      <c r="K17" s="46">
        <v>4</v>
      </c>
      <c r="L17" s="46">
        <v>2</v>
      </c>
      <c r="M17" s="6">
        <f t="shared" si="1"/>
        <v>74</v>
      </c>
      <c r="N17" s="2">
        <f t="shared" si="4"/>
        <v>455</v>
      </c>
      <c r="O17" s="19" t="s">
        <v>10</v>
      </c>
      <c r="P17" s="46">
        <v>5</v>
      </c>
      <c r="Q17" s="46">
        <v>73</v>
      </c>
      <c r="R17" s="46">
        <v>8</v>
      </c>
      <c r="S17" s="46">
        <v>3</v>
      </c>
      <c r="T17" s="6">
        <f t="shared" si="2"/>
        <v>99</v>
      </c>
      <c r="U17" s="2">
        <f t="shared" si="5"/>
        <v>459.5</v>
      </c>
      <c r="AB17" s="81">
        <v>289.5</v>
      </c>
    </row>
    <row r="18" spans="1:28" ht="24" customHeight="1" x14ac:dyDescent="0.2">
      <c r="A18" s="18" t="s">
        <v>41</v>
      </c>
      <c r="B18" s="46">
        <v>4</v>
      </c>
      <c r="C18" s="46">
        <v>159</v>
      </c>
      <c r="D18" s="46">
        <v>5</v>
      </c>
      <c r="E18" s="46">
        <v>1</v>
      </c>
      <c r="F18" s="6">
        <f t="shared" si="0"/>
        <v>173.5</v>
      </c>
      <c r="G18" s="2">
        <f t="shared" si="3"/>
        <v>748.5</v>
      </c>
      <c r="H18" s="19" t="s">
        <v>20</v>
      </c>
      <c r="I18" s="46">
        <v>1</v>
      </c>
      <c r="J18" s="46">
        <v>68</v>
      </c>
      <c r="K18" s="46">
        <v>3</v>
      </c>
      <c r="L18" s="46">
        <v>3</v>
      </c>
      <c r="M18" s="6">
        <f t="shared" si="1"/>
        <v>82</v>
      </c>
      <c r="N18" s="2">
        <f t="shared" si="4"/>
        <v>409</v>
      </c>
      <c r="O18" s="19" t="s">
        <v>13</v>
      </c>
      <c r="P18" s="46">
        <v>4</v>
      </c>
      <c r="Q18" s="46">
        <v>64</v>
      </c>
      <c r="R18" s="46">
        <v>7</v>
      </c>
      <c r="S18" s="46">
        <v>1</v>
      </c>
      <c r="T18" s="6">
        <f t="shared" si="2"/>
        <v>82.5</v>
      </c>
      <c r="U18" s="2">
        <f t="shared" si="5"/>
        <v>407.5</v>
      </c>
      <c r="AB18" s="81">
        <v>291</v>
      </c>
    </row>
    <row r="19" spans="1:28" ht="24" customHeight="1" thickBot="1" x14ac:dyDescent="0.25">
      <c r="A19" s="21" t="s">
        <v>42</v>
      </c>
      <c r="B19" s="47">
        <v>8</v>
      </c>
      <c r="C19" s="47">
        <v>151</v>
      </c>
      <c r="D19" s="47">
        <v>9</v>
      </c>
      <c r="E19" s="47">
        <v>1</v>
      </c>
      <c r="F19" s="7">
        <f t="shared" si="0"/>
        <v>175.5</v>
      </c>
      <c r="G19" s="3">
        <f t="shared" si="3"/>
        <v>728.5</v>
      </c>
      <c r="H19" s="20" t="s">
        <v>22</v>
      </c>
      <c r="I19" s="45">
        <v>2</v>
      </c>
      <c r="J19" s="45">
        <v>103</v>
      </c>
      <c r="K19" s="45">
        <v>4</v>
      </c>
      <c r="L19" s="45">
        <v>2</v>
      </c>
      <c r="M19" s="6">
        <f t="shared" si="1"/>
        <v>117</v>
      </c>
      <c r="N19" s="2">
        <f>M16+M17+M18+M19</f>
        <v>398</v>
      </c>
      <c r="O19" s="19" t="s">
        <v>16</v>
      </c>
      <c r="P19" s="46">
        <v>2</v>
      </c>
      <c r="Q19" s="46">
        <v>58</v>
      </c>
      <c r="R19" s="46">
        <v>4</v>
      </c>
      <c r="S19" s="46">
        <v>1</v>
      </c>
      <c r="T19" s="6">
        <f t="shared" si="2"/>
        <v>69.5</v>
      </c>
      <c r="U19" s="2">
        <f t="shared" si="5"/>
        <v>364.5</v>
      </c>
      <c r="AB19" s="81">
        <v>294</v>
      </c>
    </row>
    <row r="20" spans="1:28" ht="24" customHeight="1" x14ac:dyDescent="0.2">
      <c r="A20" s="19" t="s">
        <v>27</v>
      </c>
      <c r="B20" s="45">
        <v>2</v>
      </c>
      <c r="C20" s="45">
        <v>151</v>
      </c>
      <c r="D20" s="45">
        <v>7</v>
      </c>
      <c r="E20" s="45">
        <v>1</v>
      </c>
      <c r="F20" s="8">
        <f t="shared" si="0"/>
        <v>168.5</v>
      </c>
      <c r="G20" s="35"/>
      <c r="H20" s="19" t="s">
        <v>24</v>
      </c>
      <c r="I20" s="46">
        <v>0</v>
      </c>
      <c r="J20" s="46">
        <v>110</v>
      </c>
      <c r="K20" s="46">
        <v>2</v>
      </c>
      <c r="L20" s="46">
        <v>4</v>
      </c>
      <c r="M20" s="8">
        <f t="shared" si="1"/>
        <v>124</v>
      </c>
      <c r="N20" s="2">
        <f>M17+M18+M19+M20</f>
        <v>397</v>
      </c>
      <c r="O20" s="19" t="s">
        <v>45</v>
      </c>
      <c r="P20" s="45">
        <v>4</v>
      </c>
      <c r="Q20" s="45">
        <v>50</v>
      </c>
      <c r="R20" s="46">
        <v>7</v>
      </c>
      <c r="S20" s="45">
        <v>2</v>
      </c>
      <c r="T20" s="8">
        <f t="shared" si="2"/>
        <v>71</v>
      </c>
      <c r="U20" s="2">
        <f t="shared" si="5"/>
        <v>322</v>
      </c>
      <c r="AB20" s="81">
        <v>299</v>
      </c>
    </row>
    <row r="21" spans="1:28" ht="24" customHeight="1" thickBot="1" x14ac:dyDescent="0.25">
      <c r="A21" s="19" t="s">
        <v>28</v>
      </c>
      <c r="B21" s="46">
        <v>3</v>
      </c>
      <c r="C21" s="46">
        <v>163</v>
      </c>
      <c r="D21" s="46">
        <v>5</v>
      </c>
      <c r="E21" s="46">
        <v>2</v>
      </c>
      <c r="F21" s="6">
        <f t="shared" si="0"/>
        <v>179.5</v>
      </c>
      <c r="G21" s="36"/>
      <c r="H21" s="20" t="s">
        <v>25</v>
      </c>
      <c r="I21" s="46">
        <v>6</v>
      </c>
      <c r="J21" s="46">
        <v>128</v>
      </c>
      <c r="K21" s="46">
        <v>6</v>
      </c>
      <c r="L21" s="46">
        <v>0</v>
      </c>
      <c r="M21" s="6">
        <f t="shared" si="1"/>
        <v>143</v>
      </c>
      <c r="N21" s="2">
        <f>M18+M19+M20+M21</f>
        <v>466</v>
      </c>
      <c r="O21" s="21" t="s">
        <v>46</v>
      </c>
      <c r="P21" s="47">
        <v>5</v>
      </c>
      <c r="Q21" s="47">
        <v>47</v>
      </c>
      <c r="R21" s="47">
        <v>4</v>
      </c>
      <c r="S21" s="47">
        <v>3</v>
      </c>
      <c r="T21" s="7">
        <f t="shared" si="2"/>
        <v>65</v>
      </c>
      <c r="U21" s="3">
        <f t="shared" si="5"/>
        <v>288</v>
      </c>
      <c r="AB21" s="81">
        <v>299.5</v>
      </c>
    </row>
    <row r="22" spans="1:28" ht="24" customHeight="1" thickBot="1" x14ac:dyDescent="0.25">
      <c r="A22" s="19" t="s">
        <v>1</v>
      </c>
      <c r="B22" s="46">
        <v>6</v>
      </c>
      <c r="C22" s="46">
        <v>157</v>
      </c>
      <c r="D22" s="46">
        <v>9</v>
      </c>
      <c r="E22" s="46">
        <v>0</v>
      </c>
      <c r="F22" s="6">
        <f t="shared" si="0"/>
        <v>178</v>
      </c>
      <c r="G22" s="2"/>
      <c r="H22" s="21" t="s">
        <v>26</v>
      </c>
      <c r="I22" s="47">
        <v>5</v>
      </c>
      <c r="J22" s="47">
        <v>126</v>
      </c>
      <c r="K22" s="47">
        <v>5</v>
      </c>
      <c r="L22" s="47">
        <v>1</v>
      </c>
      <c r="M22" s="6">
        <f t="shared" si="1"/>
        <v>141</v>
      </c>
      <c r="N22" s="3">
        <f>M19+M20+M21+M22</f>
        <v>525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786.5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681.5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715</v>
      </c>
      <c r="AB23" s="1"/>
    </row>
    <row r="24" spans="1:28" ht="13.5" customHeight="1" x14ac:dyDescent="0.2">
      <c r="A24" s="171"/>
      <c r="B24" s="172"/>
      <c r="C24" s="82" t="s">
        <v>72</v>
      </c>
      <c r="D24" s="86"/>
      <c r="E24" s="86"/>
      <c r="F24" s="87" t="s">
        <v>78</v>
      </c>
      <c r="G24" s="88"/>
      <c r="H24" s="171"/>
      <c r="I24" s="172"/>
      <c r="J24" s="82" t="s">
        <v>72</v>
      </c>
      <c r="K24" s="86"/>
      <c r="L24" s="86"/>
      <c r="M24" s="87" t="s">
        <v>73</v>
      </c>
      <c r="N24" s="88"/>
      <c r="O24" s="171"/>
      <c r="P24" s="172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N21" sqref="N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10" t="str">
        <f>'G-1'!D5:H5</f>
        <v>CALLE 40 X CARRERA 44</v>
      </c>
      <c r="E5" s="210"/>
      <c r="F5" s="210"/>
      <c r="G5" s="210"/>
      <c r="H5" s="210"/>
      <c r="I5" s="207" t="s">
        <v>53</v>
      </c>
      <c r="J5" s="207"/>
      <c r="K5" s="207"/>
      <c r="L5" s="185">
        <f>'G-1'!L5:N5</f>
        <v>4044</v>
      </c>
      <c r="M5" s="185"/>
      <c r="N5" s="185"/>
      <c r="O5" s="50"/>
      <c r="P5" s="207" t="s">
        <v>57</v>
      </c>
      <c r="Q5" s="207"/>
      <c r="R5" s="207"/>
      <c r="S5" s="185" t="s">
        <v>133</v>
      </c>
      <c r="T5" s="185"/>
      <c r="U5" s="185"/>
    </row>
    <row r="6" spans="1:28" ht="12.75" customHeight="1" x14ac:dyDescent="0.2">
      <c r="A6" s="207" t="s">
        <v>55</v>
      </c>
      <c r="B6" s="207"/>
      <c r="C6" s="207"/>
      <c r="D6" s="208" t="s">
        <v>148</v>
      </c>
      <c r="E6" s="208"/>
      <c r="F6" s="208"/>
      <c r="G6" s="208"/>
      <c r="H6" s="208"/>
      <c r="I6" s="207" t="s">
        <v>59</v>
      </c>
      <c r="J6" s="207"/>
      <c r="K6" s="207"/>
      <c r="L6" s="217">
        <v>3</v>
      </c>
      <c r="M6" s="217"/>
      <c r="N6" s="217"/>
      <c r="O6" s="54"/>
      <c r="P6" s="207" t="s">
        <v>58</v>
      </c>
      <c r="Q6" s="207"/>
      <c r="R6" s="207"/>
      <c r="S6" s="211">
        <f>'G-1'!S6:U6</f>
        <v>43370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10</v>
      </c>
      <c r="C10" s="61">
        <v>206</v>
      </c>
      <c r="D10" s="61">
        <v>41</v>
      </c>
      <c r="E10" s="61">
        <v>2</v>
      </c>
      <c r="F10" s="62">
        <f t="shared" ref="F10:F22" si="0">B10*0.5+C10*1+D10*2+E10*2.5</f>
        <v>298</v>
      </c>
      <c r="G10" s="63"/>
      <c r="H10" s="64" t="s">
        <v>4</v>
      </c>
      <c r="I10" s="46">
        <v>3</v>
      </c>
      <c r="J10" s="46">
        <v>188</v>
      </c>
      <c r="K10" s="46">
        <v>53</v>
      </c>
      <c r="L10" s="46">
        <v>7</v>
      </c>
      <c r="M10" s="62">
        <f t="shared" ref="M10:M22" si="1">I10*0.5+J10*1+K10*2+L10*2.5</f>
        <v>313</v>
      </c>
      <c r="N10" s="65">
        <f>F20+F21+F22+M10</f>
        <v>1227.5</v>
      </c>
      <c r="O10" s="64" t="s">
        <v>43</v>
      </c>
      <c r="P10" s="46">
        <v>9</v>
      </c>
      <c r="Q10" s="46">
        <v>97</v>
      </c>
      <c r="R10" s="46">
        <v>54</v>
      </c>
      <c r="S10" s="46">
        <v>3</v>
      </c>
      <c r="T10" s="62">
        <f t="shared" ref="T10:T21" si="2">P10*0.5+Q10*1+R10*2+S10*2.5</f>
        <v>217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13</v>
      </c>
      <c r="C11" s="61">
        <v>195</v>
      </c>
      <c r="D11" s="61">
        <v>47</v>
      </c>
      <c r="E11" s="61">
        <v>1</v>
      </c>
      <c r="F11" s="62">
        <f t="shared" si="0"/>
        <v>298</v>
      </c>
      <c r="G11" s="63"/>
      <c r="H11" s="64" t="s">
        <v>5</v>
      </c>
      <c r="I11" s="46">
        <v>11</v>
      </c>
      <c r="J11" s="46">
        <v>199</v>
      </c>
      <c r="K11" s="46">
        <v>41</v>
      </c>
      <c r="L11" s="46">
        <v>3</v>
      </c>
      <c r="M11" s="62">
        <f t="shared" si="1"/>
        <v>294</v>
      </c>
      <c r="N11" s="65">
        <f>F21+F22+M10+M11</f>
        <v>1233.5</v>
      </c>
      <c r="O11" s="64" t="s">
        <v>44</v>
      </c>
      <c r="P11" s="46">
        <v>8</v>
      </c>
      <c r="Q11" s="46">
        <v>124</v>
      </c>
      <c r="R11" s="46">
        <v>38</v>
      </c>
      <c r="S11" s="46">
        <v>1</v>
      </c>
      <c r="T11" s="62">
        <f t="shared" si="2"/>
        <v>206.5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14</v>
      </c>
      <c r="C12" s="61">
        <v>223</v>
      </c>
      <c r="D12" s="61">
        <v>58</v>
      </c>
      <c r="E12" s="61">
        <v>3</v>
      </c>
      <c r="F12" s="62">
        <f t="shared" si="0"/>
        <v>353.5</v>
      </c>
      <c r="G12" s="63"/>
      <c r="H12" s="64" t="s">
        <v>6</v>
      </c>
      <c r="I12" s="46">
        <v>10</v>
      </c>
      <c r="J12" s="46">
        <v>208</v>
      </c>
      <c r="K12" s="46">
        <v>50</v>
      </c>
      <c r="L12" s="46">
        <v>5</v>
      </c>
      <c r="M12" s="62">
        <f t="shared" si="1"/>
        <v>325.5</v>
      </c>
      <c r="N12" s="63">
        <f>F22+M10+M11+M12</f>
        <v>1244</v>
      </c>
      <c r="O12" s="64" t="s">
        <v>32</v>
      </c>
      <c r="P12" s="46">
        <v>10</v>
      </c>
      <c r="Q12" s="46">
        <v>133</v>
      </c>
      <c r="R12" s="46">
        <v>34</v>
      </c>
      <c r="S12" s="46">
        <v>4</v>
      </c>
      <c r="T12" s="62">
        <f t="shared" si="2"/>
        <v>216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</v>
      </c>
      <c r="C13" s="61">
        <v>221</v>
      </c>
      <c r="D13" s="61">
        <v>59</v>
      </c>
      <c r="E13" s="61">
        <v>2</v>
      </c>
      <c r="F13" s="62">
        <f t="shared" si="0"/>
        <v>348</v>
      </c>
      <c r="G13" s="63">
        <f t="shared" ref="G13:G19" si="3">F10+F11+F12+F13</f>
        <v>1297.5</v>
      </c>
      <c r="H13" s="64" t="s">
        <v>7</v>
      </c>
      <c r="I13" s="46">
        <v>9</v>
      </c>
      <c r="J13" s="46">
        <v>187</v>
      </c>
      <c r="K13" s="46">
        <v>48</v>
      </c>
      <c r="L13" s="46">
        <v>5</v>
      </c>
      <c r="M13" s="62">
        <f t="shared" si="1"/>
        <v>300</v>
      </c>
      <c r="N13" s="63">
        <f t="shared" ref="N13:N18" si="4">M10+M11+M12+M13</f>
        <v>1232.5</v>
      </c>
      <c r="O13" s="64" t="s">
        <v>33</v>
      </c>
      <c r="P13" s="46">
        <v>6</v>
      </c>
      <c r="Q13" s="46">
        <v>119</v>
      </c>
      <c r="R13" s="46">
        <v>39</v>
      </c>
      <c r="S13" s="46">
        <v>2</v>
      </c>
      <c r="T13" s="62">
        <f t="shared" si="2"/>
        <v>205</v>
      </c>
      <c r="U13" s="63">
        <f t="shared" ref="U13:U21" si="5">T10+T11+T12+T13</f>
        <v>844.5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4</v>
      </c>
      <c r="C14" s="61">
        <v>189</v>
      </c>
      <c r="D14" s="61">
        <v>55</v>
      </c>
      <c r="E14" s="61">
        <v>3</v>
      </c>
      <c r="F14" s="62">
        <f t="shared" si="0"/>
        <v>308.5</v>
      </c>
      <c r="G14" s="63">
        <f t="shared" si="3"/>
        <v>1308</v>
      </c>
      <c r="H14" s="64" t="s">
        <v>9</v>
      </c>
      <c r="I14" s="46">
        <v>8</v>
      </c>
      <c r="J14" s="46">
        <v>176</v>
      </c>
      <c r="K14" s="46">
        <v>43</v>
      </c>
      <c r="L14" s="46">
        <v>2</v>
      </c>
      <c r="M14" s="62">
        <f t="shared" si="1"/>
        <v>271</v>
      </c>
      <c r="N14" s="63">
        <f t="shared" si="4"/>
        <v>1190.5</v>
      </c>
      <c r="O14" s="64" t="s">
        <v>29</v>
      </c>
      <c r="P14" s="45">
        <v>3</v>
      </c>
      <c r="Q14" s="45">
        <v>138</v>
      </c>
      <c r="R14" s="45">
        <v>40</v>
      </c>
      <c r="S14" s="45">
        <v>4</v>
      </c>
      <c r="T14" s="62">
        <f t="shared" si="2"/>
        <v>229.5</v>
      </c>
      <c r="U14" s="63">
        <f t="shared" si="5"/>
        <v>857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16</v>
      </c>
      <c r="C15" s="61">
        <v>224</v>
      </c>
      <c r="D15" s="61">
        <v>56</v>
      </c>
      <c r="E15" s="61">
        <v>2</v>
      </c>
      <c r="F15" s="62">
        <f t="shared" si="0"/>
        <v>349</v>
      </c>
      <c r="G15" s="63">
        <f t="shared" si="3"/>
        <v>1359</v>
      </c>
      <c r="H15" s="64" t="s">
        <v>12</v>
      </c>
      <c r="I15" s="46">
        <v>5</v>
      </c>
      <c r="J15" s="46">
        <v>147</v>
      </c>
      <c r="K15" s="46">
        <v>47</v>
      </c>
      <c r="L15" s="46">
        <v>2</v>
      </c>
      <c r="M15" s="62">
        <f t="shared" si="1"/>
        <v>248.5</v>
      </c>
      <c r="N15" s="63">
        <f t="shared" si="4"/>
        <v>1145</v>
      </c>
      <c r="O15" s="60" t="s">
        <v>30</v>
      </c>
      <c r="P15" s="46">
        <v>9</v>
      </c>
      <c r="Q15" s="46">
        <v>147</v>
      </c>
      <c r="R15" s="46">
        <v>44</v>
      </c>
      <c r="S15" s="46">
        <v>2</v>
      </c>
      <c r="T15" s="62">
        <f t="shared" si="2"/>
        <v>244.5</v>
      </c>
      <c r="U15" s="63">
        <f t="shared" si="5"/>
        <v>895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7</v>
      </c>
      <c r="C16" s="61">
        <v>182</v>
      </c>
      <c r="D16" s="61">
        <v>46</v>
      </c>
      <c r="E16" s="61">
        <v>4</v>
      </c>
      <c r="F16" s="62">
        <f t="shared" si="0"/>
        <v>287.5</v>
      </c>
      <c r="G16" s="63">
        <f t="shared" si="3"/>
        <v>1293</v>
      </c>
      <c r="H16" s="64" t="s">
        <v>15</v>
      </c>
      <c r="I16" s="46">
        <v>7</v>
      </c>
      <c r="J16" s="46">
        <v>167</v>
      </c>
      <c r="K16" s="46">
        <v>48</v>
      </c>
      <c r="L16" s="46">
        <v>4</v>
      </c>
      <c r="M16" s="62">
        <f t="shared" si="1"/>
        <v>276.5</v>
      </c>
      <c r="N16" s="63">
        <f t="shared" si="4"/>
        <v>1096</v>
      </c>
      <c r="O16" s="64" t="s">
        <v>8</v>
      </c>
      <c r="P16" s="46">
        <v>6</v>
      </c>
      <c r="Q16" s="46">
        <v>111</v>
      </c>
      <c r="R16" s="46">
        <v>36</v>
      </c>
      <c r="S16" s="46">
        <v>1</v>
      </c>
      <c r="T16" s="62">
        <f t="shared" si="2"/>
        <v>188.5</v>
      </c>
      <c r="U16" s="63">
        <f t="shared" si="5"/>
        <v>867.5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8</v>
      </c>
      <c r="C17" s="61">
        <v>170</v>
      </c>
      <c r="D17" s="61">
        <v>62</v>
      </c>
      <c r="E17" s="61">
        <v>3</v>
      </c>
      <c r="F17" s="62">
        <f t="shared" si="0"/>
        <v>305.5</v>
      </c>
      <c r="G17" s="63">
        <f t="shared" si="3"/>
        <v>1250.5</v>
      </c>
      <c r="H17" s="64" t="s">
        <v>18</v>
      </c>
      <c r="I17" s="46">
        <v>8</v>
      </c>
      <c r="J17" s="46">
        <v>189</v>
      </c>
      <c r="K17" s="46">
        <v>44</v>
      </c>
      <c r="L17" s="46">
        <v>2</v>
      </c>
      <c r="M17" s="62">
        <f t="shared" si="1"/>
        <v>286</v>
      </c>
      <c r="N17" s="63">
        <f t="shared" si="4"/>
        <v>1082</v>
      </c>
      <c r="O17" s="64" t="s">
        <v>10</v>
      </c>
      <c r="P17" s="46">
        <v>4</v>
      </c>
      <c r="Q17" s="46">
        <v>108</v>
      </c>
      <c r="R17" s="46">
        <v>35</v>
      </c>
      <c r="S17" s="46">
        <v>3</v>
      </c>
      <c r="T17" s="62">
        <f t="shared" si="2"/>
        <v>187.5</v>
      </c>
      <c r="U17" s="63">
        <f t="shared" si="5"/>
        <v>850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10</v>
      </c>
      <c r="C18" s="61">
        <v>223</v>
      </c>
      <c r="D18" s="61">
        <v>62</v>
      </c>
      <c r="E18" s="61">
        <v>1</v>
      </c>
      <c r="F18" s="62">
        <f t="shared" si="0"/>
        <v>354.5</v>
      </c>
      <c r="G18" s="63">
        <f t="shared" si="3"/>
        <v>1296.5</v>
      </c>
      <c r="H18" s="64" t="s">
        <v>20</v>
      </c>
      <c r="I18" s="46">
        <v>11</v>
      </c>
      <c r="J18" s="46">
        <v>195</v>
      </c>
      <c r="K18" s="46">
        <v>49</v>
      </c>
      <c r="L18" s="46">
        <v>1</v>
      </c>
      <c r="M18" s="62">
        <f t="shared" si="1"/>
        <v>301</v>
      </c>
      <c r="N18" s="63">
        <f t="shared" si="4"/>
        <v>1112</v>
      </c>
      <c r="O18" s="64" t="s">
        <v>13</v>
      </c>
      <c r="P18" s="46">
        <v>4</v>
      </c>
      <c r="Q18" s="46">
        <v>102</v>
      </c>
      <c r="R18" s="46">
        <v>30</v>
      </c>
      <c r="S18" s="46">
        <v>3</v>
      </c>
      <c r="T18" s="62">
        <f t="shared" si="2"/>
        <v>171.5</v>
      </c>
      <c r="U18" s="63">
        <f t="shared" si="5"/>
        <v>792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11</v>
      </c>
      <c r="C19" s="69">
        <v>210</v>
      </c>
      <c r="D19" s="69">
        <v>60</v>
      </c>
      <c r="E19" s="69">
        <v>2</v>
      </c>
      <c r="F19" s="70">
        <f t="shared" si="0"/>
        <v>340.5</v>
      </c>
      <c r="G19" s="71">
        <f t="shared" si="3"/>
        <v>1288</v>
      </c>
      <c r="H19" s="72" t="s">
        <v>22</v>
      </c>
      <c r="I19" s="45">
        <v>14</v>
      </c>
      <c r="J19" s="45">
        <v>223</v>
      </c>
      <c r="K19" s="45">
        <v>46</v>
      </c>
      <c r="L19" s="45">
        <v>4</v>
      </c>
      <c r="M19" s="62">
        <f t="shared" si="1"/>
        <v>332</v>
      </c>
      <c r="N19" s="63">
        <f>M16+M17+M18+M19</f>
        <v>1195.5</v>
      </c>
      <c r="O19" s="64" t="s">
        <v>16</v>
      </c>
      <c r="P19" s="46">
        <v>2</v>
      </c>
      <c r="Q19" s="46">
        <v>97</v>
      </c>
      <c r="R19" s="46">
        <v>31</v>
      </c>
      <c r="S19" s="46">
        <v>1</v>
      </c>
      <c r="T19" s="62">
        <f t="shared" si="2"/>
        <v>162.5</v>
      </c>
      <c r="U19" s="63">
        <f t="shared" si="5"/>
        <v>710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9</v>
      </c>
      <c r="C20" s="67">
        <v>181</v>
      </c>
      <c r="D20" s="67">
        <v>50</v>
      </c>
      <c r="E20" s="67">
        <v>1</v>
      </c>
      <c r="F20" s="73">
        <f t="shared" si="0"/>
        <v>288</v>
      </c>
      <c r="G20" s="74"/>
      <c r="H20" s="64" t="s">
        <v>24</v>
      </c>
      <c r="I20" s="46">
        <v>11</v>
      </c>
      <c r="J20" s="46">
        <v>210</v>
      </c>
      <c r="K20" s="46">
        <v>45</v>
      </c>
      <c r="L20" s="46">
        <v>5</v>
      </c>
      <c r="M20" s="73">
        <f t="shared" si="1"/>
        <v>318</v>
      </c>
      <c r="N20" s="63">
        <f>M17+M18+M19+M20</f>
        <v>1237</v>
      </c>
      <c r="O20" s="64" t="s">
        <v>45</v>
      </c>
      <c r="P20" s="45">
        <v>3</v>
      </c>
      <c r="Q20" s="45">
        <v>112</v>
      </c>
      <c r="R20" s="45">
        <v>37</v>
      </c>
      <c r="S20" s="45">
        <v>2</v>
      </c>
      <c r="T20" s="73">
        <f t="shared" si="2"/>
        <v>192.5</v>
      </c>
      <c r="U20" s="63">
        <f t="shared" si="5"/>
        <v>714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6</v>
      </c>
      <c r="C21" s="61">
        <v>205</v>
      </c>
      <c r="D21" s="61">
        <v>51</v>
      </c>
      <c r="E21" s="61">
        <v>2</v>
      </c>
      <c r="F21" s="62">
        <f t="shared" si="0"/>
        <v>315</v>
      </c>
      <c r="G21" s="75"/>
      <c r="H21" s="72" t="s">
        <v>25</v>
      </c>
      <c r="I21" s="46">
        <v>9</v>
      </c>
      <c r="J21" s="46">
        <v>195</v>
      </c>
      <c r="K21" s="46">
        <v>46</v>
      </c>
      <c r="L21" s="46">
        <v>5</v>
      </c>
      <c r="M21" s="62">
        <f t="shared" si="1"/>
        <v>304</v>
      </c>
      <c r="N21" s="63">
        <f>M18+M19+M20+M21</f>
        <v>1255</v>
      </c>
      <c r="O21" s="68" t="s">
        <v>46</v>
      </c>
      <c r="P21" s="47">
        <v>1</v>
      </c>
      <c r="Q21" s="47">
        <v>109</v>
      </c>
      <c r="R21" s="47">
        <v>29</v>
      </c>
      <c r="S21" s="47">
        <v>1</v>
      </c>
      <c r="T21" s="70">
        <f t="shared" si="2"/>
        <v>170</v>
      </c>
      <c r="U21" s="71">
        <f t="shared" si="5"/>
        <v>696.5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8</v>
      </c>
      <c r="C22" s="61">
        <v>189</v>
      </c>
      <c r="D22" s="61">
        <v>53</v>
      </c>
      <c r="E22" s="61">
        <v>5</v>
      </c>
      <c r="F22" s="62">
        <f t="shared" si="0"/>
        <v>311.5</v>
      </c>
      <c r="G22" s="63"/>
      <c r="H22" s="68" t="s">
        <v>26</v>
      </c>
      <c r="I22" s="47">
        <v>8</v>
      </c>
      <c r="J22" s="47">
        <v>181</v>
      </c>
      <c r="K22" s="47">
        <v>43</v>
      </c>
      <c r="L22" s="47">
        <v>2</v>
      </c>
      <c r="M22" s="62">
        <f t="shared" si="1"/>
        <v>276</v>
      </c>
      <c r="N22" s="71">
        <f>M19+M20+M21+M22</f>
        <v>1230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1359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1255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895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72</v>
      </c>
      <c r="D24" s="86"/>
      <c r="E24" s="86"/>
      <c r="F24" s="87" t="s">
        <v>78</v>
      </c>
      <c r="G24" s="88"/>
      <c r="H24" s="199"/>
      <c r="I24" s="200"/>
      <c r="J24" s="83" t="s">
        <v>72</v>
      </c>
      <c r="K24" s="86"/>
      <c r="L24" s="86"/>
      <c r="M24" s="87" t="s">
        <v>70</v>
      </c>
      <c r="N24" s="88"/>
      <c r="O24" s="199"/>
      <c r="P24" s="200"/>
      <c r="Q24" s="83" t="s">
        <v>72</v>
      </c>
      <c r="R24" s="86"/>
      <c r="S24" s="86"/>
      <c r="T24" s="160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40 X CARRERA 44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4044</v>
      </c>
      <c r="M6" s="185"/>
      <c r="N6" s="185"/>
      <c r="O6" s="12"/>
      <c r="P6" s="180" t="s">
        <v>58</v>
      </c>
      <c r="Q6" s="180"/>
      <c r="R6" s="180"/>
      <c r="S6" s="219">
        <f>'G-1'!S6:U6</f>
        <v>43370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'G-1'!B10+'G-3'!B10</f>
        <v>16</v>
      </c>
      <c r="C10" s="46">
        <f>'G-1'!C10+'G-3'!C10</f>
        <v>347</v>
      </c>
      <c r="D10" s="46">
        <f>'G-1'!D10+'G-3'!D10</f>
        <v>47</v>
      </c>
      <c r="E10" s="46">
        <f>'G-1'!E10+'G-3'!E10</f>
        <v>4</v>
      </c>
      <c r="F10" s="6">
        <f t="shared" ref="F10:F22" si="0">B10*0.5+C10*1+D10*2+E10*2.5</f>
        <v>459</v>
      </c>
      <c r="G10" s="2"/>
      <c r="H10" s="19" t="s">
        <v>4</v>
      </c>
      <c r="I10" s="46">
        <f>'G-1'!I10+'G-3'!I10</f>
        <v>7</v>
      </c>
      <c r="J10" s="46">
        <f>'G-1'!J10+'G-3'!J10</f>
        <v>329</v>
      </c>
      <c r="K10" s="46">
        <f>'G-1'!K10+'G-3'!K10</f>
        <v>58</v>
      </c>
      <c r="L10" s="46">
        <f>'G-1'!L10+'G-3'!L10</f>
        <v>8</v>
      </c>
      <c r="M10" s="6">
        <f t="shared" ref="M10:M22" si="1">I10*0.5+J10*1+K10*2+L10*2.5</f>
        <v>468.5</v>
      </c>
      <c r="N10" s="9">
        <f>F20+F21+F22+M10</f>
        <v>1909</v>
      </c>
      <c r="O10" s="19" t="s">
        <v>43</v>
      </c>
      <c r="P10" s="46">
        <f>'G-1'!P10+'G-3'!P10</f>
        <v>18</v>
      </c>
      <c r="Q10" s="46">
        <f>'G-1'!Q10+'G-3'!Q10</f>
        <v>261</v>
      </c>
      <c r="R10" s="46">
        <f>'G-1'!R10+'G-3'!R10</f>
        <v>65</v>
      </c>
      <c r="S10" s="46">
        <f>'G-1'!S10+'G-3'!S10</f>
        <v>5</v>
      </c>
      <c r="T10" s="6">
        <f t="shared" ref="T10:T21" si="2">P10*0.5+Q10*1+R10*2+S10*2.5</f>
        <v>412.5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21</v>
      </c>
      <c r="C11" s="46">
        <f>'G-1'!C11+'G-3'!C11</f>
        <v>345</v>
      </c>
      <c r="D11" s="46">
        <f>'G-1'!D11+'G-3'!D11</f>
        <v>53</v>
      </c>
      <c r="E11" s="46">
        <f>'G-1'!E11+'G-3'!E11</f>
        <v>3</v>
      </c>
      <c r="F11" s="6">
        <f t="shared" si="0"/>
        <v>469</v>
      </c>
      <c r="G11" s="2"/>
      <c r="H11" s="19" t="s">
        <v>5</v>
      </c>
      <c r="I11" s="46">
        <f>'G-1'!I11+'G-3'!I11</f>
        <v>13</v>
      </c>
      <c r="J11" s="46">
        <f>'G-1'!J11+'G-3'!J11</f>
        <v>302</v>
      </c>
      <c r="K11" s="46">
        <f>'G-1'!K11+'G-3'!K11</f>
        <v>46</v>
      </c>
      <c r="L11" s="46">
        <f>'G-1'!L11+'G-3'!L11</f>
        <v>3</v>
      </c>
      <c r="M11" s="6">
        <f t="shared" si="1"/>
        <v>408</v>
      </c>
      <c r="N11" s="9">
        <f>F21+F22+M10+M11</f>
        <v>1860.5</v>
      </c>
      <c r="O11" s="19" t="s">
        <v>44</v>
      </c>
      <c r="P11" s="46">
        <f>'G-1'!P11+'G-3'!P11</f>
        <v>19</v>
      </c>
      <c r="Q11" s="46">
        <f>'G-1'!Q11+'G-3'!Q11</f>
        <v>283</v>
      </c>
      <c r="R11" s="46">
        <f>'G-1'!R11+'G-3'!R11</f>
        <v>47</v>
      </c>
      <c r="S11" s="46">
        <f>'G-1'!S11+'G-3'!S11</f>
        <v>5</v>
      </c>
      <c r="T11" s="6">
        <f t="shared" si="2"/>
        <v>399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23</v>
      </c>
      <c r="C12" s="46">
        <f>'G-1'!C12+'G-3'!C12</f>
        <v>400</v>
      </c>
      <c r="D12" s="46">
        <f>'G-1'!D12+'G-3'!D12</f>
        <v>66</v>
      </c>
      <c r="E12" s="46">
        <f>'G-1'!E12+'G-3'!E12</f>
        <v>4</v>
      </c>
      <c r="F12" s="6">
        <f t="shared" si="0"/>
        <v>553.5</v>
      </c>
      <c r="G12" s="2"/>
      <c r="H12" s="19" t="s">
        <v>6</v>
      </c>
      <c r="I12" s="46">
        <f>'G-1'!I12+'G-3'!I12</f>
        <v>12</v>
      </c>
      <c r="J12" s="46">
        <f>'G-1'!J12+'G-3'!J12</f>
        <v>318</v>
      </c>
      <c r="K12" s="46">
        <f>'G-1'!K12+'G-3'!K12</f>
        <v>56</v>
      </c>
      <c r="L12" s="46">
        <f>'G-1'!L12+'G-3'!L12</f>
        <v>8</v>
      </c>
      <c r="M12" s="6">
        <f t="shared" si="1"/>
        <v>456</v>
      </c>
      <c r="N12" s="2">
        <f>F22+M10+M11+M12</f>
        <v>1822</v>
      </c>
      <c r="O12" s="19" t="s">
        <v>32</v>
      </c>
      <c r="P12" s="46">
        <f>'G-1'!P12+'G-3'!P12</f>
        <v>18</v>
      </c>
      <c r="Q12" s="46">
        <f>'G-1'!Q12+'G-3'!Q12</f>
        <v>263</v>
      </c>
      <c r="R12" s="46">
        <f>'G-1'!R12+'G-3'!R12</f>
        <v>41</v>
      </c>
      <c r="S12" s="46">
        <f>'G-1'!S12+'G-3'!S12</f>
        <v>10</v>
      </c>
      <c r="T12" s="6">
        <f t="shared" si="2"/>
        <v>379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12</v>
      </c>
      <c r="C13" s="46">
        <f>'G-1'!C13+'G-3'!C13</f>
        <v>409</v>
      </c>
      <c r="D13" s="46">
        <f>'G-1'!D13+'G-3'!D13</f>
        <v>71</v>
      </c>
      <c r="E13" s="46">
        <f>'G-1'!E13+'G-3'!E13</f>
        <v>7</v>
      </c>
      <c r="F13" s="6">
        <f t="shared" si="0"/>
        <v>574.5</v>
      </c>
      <c r="G13" s="2">
        <f t="shared" ref="G13:G19" si="3">F10+F11+F12+F13</f>
        <v>2056</v>
      </c>
      <c r="H13" s="19" t="s">
        <v>7</v>
      </c>
      <c r="I13" s="46">
        <f>'G-1'!I13+'G-3'!I13</f>
        <v>10</v>
      </c>
      <c r="J13" s="46">
        <f>'G-1'!J13+'G-3'!J13</f>
        <v>292</v>
      </c>
      <c r="K13" s="46">
        <f>'G-1'!K13+'G-3'!K13</f>
        <v>55</v>
      </c>
      <c r="L13" s="46">
        <f>'G-1'!L13+'G-3'!L13</f>
        <v>7</v>
      </c>
      <c r="M13" s="6">
        <f t="shared" si="1"/>
        <v>424.5</v>
      </c>
      <c r="N13" s="2">
        <f t="shared" ref="N13:N18" si="4">M10+M11+M12+M13</f>
        <v>1757</v>
      </c>
      <c r="O13" s="19" t="s">
        <v>33</v>
      </c>
      <c r="P13" s="46">
        <f>'G-1'!P13+'G-3'!P13</f>
        <v>16</v>
      </c>
      <c r="Q13" s="46">
        <f>'G-1'!Q13+'G-3'!Q13</f>
        <v>250</v>
      </c>
      <c r="R13" s="46">
        <f>'G-1'!R13+'G-3'!R13</f>
        <v>48</v>
      </c>
      <c r="S13" s="46">
        <f>'G-1'!S13+'G-3'!S13</f>
        <v>6</v>
      </c>
      <c r="T13" s="6">
        <f t="shared" si="2"/>
        <v>369</v>
      </c>
      <c r="U13" s="2">
        <f t="shared" ref="U13:U21" si="5">T10+T11+T12+T13</f>
        <v>1559.5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6</v>
      </c>
      <c r="C14" s="46">
        <f>'G-1'!C14+'G-3'!C14</f>
        <v>324</v>
      </c>
      <c r="D14" s="46">
        <f>'G-1'!D14+'G-3'!D14</f>
        <v>63</v>
      </c>
      <c r="E14" s="46">
        <f>'G-1'!E14+'G-3'!E14</f>
        <v>8</v>
      </c>
      <c r="F14" s="6">
        <f t="shared" si="0"/>
        <v>473</v>
      </c>
      <c r="G14" s="2">
        <f t="shared" si="3"/>
        <v>2070</v>
      </c>
      <c r="H14" s="19" t="s">
        <v>9</v>
      </c>
      <c r="I14" s="46">
        <f>'G-1'!I14+'G-3'!I14</f>
        <v>9</v>
      </c>
      <c r="J14" s="46">
        <f>'G-1'!J14+'G-3'!J14</f>
        <v>291</v>
      </c>
      <c r="K14" s="46">
        <f>'G-1'!K14+'G-3'!K14</f>
        <v>48</v>
      </c>
      <c r="L14" s="46">
        <f>'G-1'!L14+'G-3'!L14</f>
        <v>3</v>
      </c>
      <c r="M14" s="6">
        <f t="shared" si="1"/>
        <v>399</v>
      </c>
      <c r="N14" s="2">
        <f t="shared" si="4"/>
        <v>1687.5</v>
      </c>
      <c r="O14" s="19" t="s">
        <v>29</v>
      </c>
      <c r="P14" s="46">
        <f>'G-1'!P14+'G-3'!P14</f>
        <v>11</v>
      </c>
      <c r="Q14" s="46">
        <f>'G-1'!Q14+'G-3'!Q14</f>
        <v>253</v>
      </c>
      <c r="R14" s="46">
        <f>'G-1'!R14+'G-3'!R14</f>
        <v>44</v>
      </c>
      <c r="S14" s="46">
        <f>'G-1'!S14+'G-3'!S14</f>
        <v>7</v>
      </c>
      <c r="T14" s="6">
        <f t="shared" si="2"/>
        <v>364</v>
      </c>
      <c r="U14" s="2">
        <f t="shared" si="5"/>
        <v>1511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24</v>
      </c>
      <c r="C15" s="46">
        <f>'G-1'!C15+'G-3'!C15</f>
        <v>388</v>
      </c>
      <c r="D15" s="46">
        <f>'G-1'!D15+'G-3'!D15</f>
        <v>66</v>
      </c>
      <c r="E15" s="46">
        <f>'G-1'!E15+'G-3'!E15</f>
        <v>5</v>
      </c>
      <c r="F15" s="6">
        <f t="shared" si="0"/>
        <v>544.5</v>
      </c>
      <c r="G15" s="2">
        <f t="shared" si="3"/>
        <v>2145.5</v>
      </c>
      <c r="H15" s="19" t="s">
        <v>12</v>
      </c>
      <c r="I15" s="46">
        <f>'G-1'!I15+'G-3'!I15</f>
        <v>7</v>
      </c>
      <c r="J15" s="46">
        <f>'G-1'!J15+'G-3'!J15</f>
        <v>259</v>
      </c>
      <c r="K15" s="46">
        <f>'G-1'!K15+'G-3'!K15</f>
        <v>52</v>
      </c>
      <c r="L15" s="46">
        <f>'G-1'!L15+'G-3'!L15</f>
        <v>4</v>
      </c>
      <c r="M15" s="6">
        <f t="shared" si="1"/>
        <v>376.5</v>
      </c>
      <c r="N15" s="2">
        <f t="shared" si="4"/>
        <v>1656</v>
      </c>
      <c r="O15" s="18" t="s">
        <v>30</v>
      </c>
      <c r="P15" s="46">
        <f>'G-1'!P15+'G-3'!P15</f>
        <v>19</v>
      </c>
      <c r="Q15" s="46">
        <f>'G-1'!Q15+'G-3'!Q15</f>
        <v>239</v>
      </c>
      <c r="R15" s="46">
        <f>'G-1'!R15+'G-3'!R15</f>
        <v>48</v>
      </c>
      <c r="S15" s="46">
        <f>'G-1'!S15+'G-3'!S15</f>
        <v>5</v>
      </c>
      <c r="T15" s="6">
        <f t="shared" si="2"/>
        <v>357</v>
      </c>
      <c r="U15" s="2">
        <f t="shared" si="5"/>
        <v>1469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12</v>
      </c>
      <c r="C16" s="46">
        <f>'G-1'!C16+'G-3'!C16</f>
        <v>355</v>
      </c>
      <c r="D16" s="46">
        <f>'G-1'!D16+'G-3'!D16</f>
        <v>53</v>
      </c>
      <c r="E16" s="46">
        <f>'G-1'!E16+'G-3'!E16</f>
        <v>6</v>
      </c>
      <c r="F16" s="6">
        <f t="shared" si="0"/>
        <v>482</v>
      </c>
      <c r="G16" s="2">
        <f t="shared" si="3"/>
        <v>2074</v>
      </c>
      <c r="H16" s="19" t="s">
        <v>15</v>
      </c>
      <c r="I16" s="46">
        <f>'G-1'!I16+'G-3'!I16</f>
        <v>8</v>
      </c>
      <c r="J16" s="46">
        <f>'G-1'!J16+'G-3'!J16</f>
        <v>277</v>
      </c>
      <c r="K16" s="46">
        <f>'G-1'!K16+'G-3'!K16</f>
        <v>54</v>
      </c>
      <c r="L16" s="46">
        <f>'G-1'!L16+'G-3'!L16</f>
        <v>5</v>
      </c>
      <c r="M16" s="6">
        <f t="shared" si="1"/>
        <v>401.5</v>
      </c>
      <c r="N16" s="2">
        <f t="shared" si="4"/>
        <v>1601.5</v>
      </c>
      <c r="O16" s="19" t="s">
        <v>8</v>
      </c>
      <c r="P16" s="46">
        <f>'G-1'!P16+'G-3'!P16</f>
        <v>13</v>
      </c>
      <c r="Q16" s="46">
        <f>'G-1'!Q16+'G-3'!Q16</f>
        <v>201</v>
      </c>
      <c r="R16" s="46">
        <f>'G-1'!R16+'G-3'!R16</f>
        <v>41</v>
      </c>
      <c r="S16" s="46">
        <f>'G-1'!S16+'G-3'!S16</f>
        <v>5</v>
      </c>
      <c r="T16" s="6">
        <f t="shared" si="2"/>
        <v>302</v>
      </c>
      <c r="U16" s="2">
        <f t="shared" si="5"/>
        <v>1392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16</v>
      </c>
      <c r="C17" s="46">
        <f>'G-1'!C17+'G-3'!C17</f>
        <v>330</v>
      </c>
      <c r="D17" s="46">
        <f>'G-1'!D17+'G-3'!D17</f>
        <v>70</v>
      </c>
      <c r="E17" s="46">
        <f>'G-1'!E17+'G-3'!E17</f>
        <v>5</v>
      </c>
      <c r="F17" s="6">
        <f t="shared" si="0"/>
        <v>490.5</v>
      </c>
      <c r="G17" s="2">
        <f t="shared" si="3"/>
        <v>1990</v>
      </c>
      <c r="H17" s="19" t="s">
        <v>18</v>
      </c>
      <c r="I17" s="46">
        <f>'G-1'!I17+'G-3'!I17</f>
        <v>10</v>
      </c>
      <c r="J17" s="46">
        <f>'G-1'!J17+'G-3'!J17</f>
        <v>249</v>
      </c>
      <c r="K17" s="46">
        <f>'G-1'!K17+'G-3'!K17</f>
        <v>48</v>
      </c>
      <c r="L17" s="46">
        <f>'G-1'!L17+'G-3'!L17</f>
        <v>4</v>
      </c>
      <c r="M17" s="6">
        <f t="shared" si="1"/>
        <v>360</v>
      </c>
      <c r="N17" s="2">
        <f t="shared" si="4"/>
        <v>1537</v>
      </c>
      <c r="O17" s="19" t="s">
        <v>10</v>
      </c>
      <c r="P17" s="46">
        <f>'G-1'!P17+'G-3'!P17</f>
        <v>9</v>
      </c>
      <c r="Q17" s="46">
        <f>'G-1'!Q17+'G-3'!Q17</f>
        <v>181</v>
      </c>
      <c r="R17" s="46">
        <f>'G-1'!R17+'G-3'!R17</f>
        <v>43</v>
      </c>
      <c r="S17" s="46">
        <f>'G-1'!S17+'G-3'!S17</f>
        <v>6</v>
      </c>
      <c r="T17" s="6">
        <f t="shared" si="2"/>
        <v>286.5</v>
      </c>
      <c r="U17" s="2">
        <f t="shared" si="5"/>
        <v>1309.5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14</v>
      </c>
      <c r="C18" s="46">
        <f>'G-1'!C18+'G-3'!C18</f>
        <v>382</v>
      </c>
      <c r="D18" s="46">
        <f>'G-1'!D18+'G-3'!D18</f>
        <v>67</v>
      </c>
      <c r="E18" s="46">
        <f>'G-1'!E18+'G-3'!E18</f>
        <v>2</v>
      </c>
      <c r="F18" s="6">
        <f t="shared" si="0"/>
        <v>528</v>
      </c>
      <c r="G18" s="2">
        <f t="shared" si="3"/>
        <v>2045</v>
      </c>
      <c r="H18" s="19" t="s">
        <v>20</v>
      </c>
      <c r="I18" s="46">
        <f>'G-1'!I18+'G-3'!I18</f>
        <v>12</v>
      </c>
      <c r="J18" s="46">
        <f>'G-1'!J18+'G-3'!J18</f>
        <v>263</v>
      </c>
      <c r="K18" s="46">
        <f>'G-1'!K18+'G-3'!K18</f>
        <v>52</v>
      </c>
      <c r="L18" s="46">
        <f>'G-1'!L18+'G-3'!L18</f>
        <v>4</v>
      </c>
      <c r="M18" s="6">
        <f t="shared" si="1"/>
        <v>383</v>
      </c>
      <c r="N18" s="2">
        <f t="shared" si="4"/>
        <v>1521</v>
      </c>
      <c r="O18" s="19" t="s">
        <v>13</v>
      </c>
      <c r="P18" s="46">
        <f>'G-1'!P18+'G-3'!P18</f>
        <v>8</v>
      </c>
      <c r="Q18" s="46">
        <f>'G-1'!Q18+'G-3'!Q18</f>
        <v>166</v>
      </c>
      <c r="R18" s="46">
        <f>'G-1'!R18+'G-3'!R18</f>
        <v>37</v>
      </c>
      <c r="S18" s="46">
        <f>'G-1'!S18+'G-3'!S18</f>
        <v>4</v>
      </c>
      <c r="T18" s="6">
        <f t="shared" si="2"/>
        <v>254</v>
      </c>
      <c r="U18" s="2">
        <f t="shared" si="5"/>
        <v>1199.5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19</v>
      </c>
      <c r="C19" s="47">
        <f>'G-1'!C19+'G-3'!C19</f>
        <v>361</v>
      </c>
      <c r="D19" s="47">
        <f>'G-1'!D19+'G-3'!D19</f>
        <v>69</v>
      </c>
      <c r="E19" s="47">
        <f>'G-1'!E19+'G-3'!E19</f>
        <v>3</v>
      </c>
      <c r="F19" s="7">
        <f t="shared" si="0"/>
        <v>516</v>
      </c>
      <c r="G19" s="3">
        <f t="shared" si="3"/>
        <v>2016.5</v>
      </c>
      <c r="H19" s="20" t="s">
        <v>22</v>
      </c>
      <c r="I19" s="46">
        <f>'G-1'!I19+'G-3'!I19</f>
        <v>16</v>
      </c>
      <c r="J19" s="46">
        <f>'G-1'!J19+'G-3'!J19</f>
        <v>326</v>
      </c>
      <c r="K19" s="46">
        <f>'G-1'!K19+'G-3'!K19</f>
        <v>50</v>
      </c>
      <c r="L19" s="46">
        <f>'G-1'!L19+'G-3'!L19</f>
        <v>6</v>
      </c>
      <c r="M19" s="6">
        <f t="shared" si="1"/>
        <v>449</v>
      </c>
      <c r="N19" s="2">
        <f>M16+M17+M18+M19</f>
        <v>1593.5</v>
      </c>
      <c r="O19" s="19" t="s">
        <v>16</v>
      </c>
      <c r="P19" s="46">
        <f>'G-1'!P19+'G-3'!P19</f>
        <v>4</v>
      </c>
      <c r="Q19" s="46">
        <f>'G-1'!Q19+'G-3'!Q19</f>
        <v>155</v>
      </c>
      <c r="R19" s="46">
        <f>'G-1'!R19+'G-3'!R19</f>
        <v>35</v>
      </c>
      <c r="S19" s="46">
        <f>'G-1'!S19+'G-3'!S19</f>
        <v>2</v>
      </c>
      <c r="T19" s="6">
        <f t="shared" si="2"/>
        <v>232</v>
      </c>
      <c r="U19" s="2">
        <f t="shared" si="5"/>
        <v>1074.5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11</v>
      </c>
      <c r="C20" s="45">
        <f>'G-1'!C20+'G-3'!C20</f>
        <v>332</v>
      </c>
      <c r="D20" s="45">
        <f>'G-1'!D20+'G-3'!D20</f>
        <v>57</v>
      </c>
      <c r="E20" s="45">
        <f>'G-1'!E20+'G-3'!E20</f>
        <v>2</v>
      </c>
      <c r="F20" s="8">
        <f t="shared" si="0"/>
        <v>456.5</v>
      </c>
      <c r="G20" s="35"/>
      <c r="H20" s="19" t="s">
        <v>24</v>
      </c>
      <c r="I20" s="46">
        <f>'G-1'!I20+'G-3'!I20</f>
        <v>11</v>
      </c>
      <c r="J20" s="46">
        <f>'G-1'!J20+'G-3'!J20</f>
        <v>320</v>
      </c>
      <c r="K20" s="46">
        <f>'G-1'!K20+'G-3'!K20</f>
        <v>47</v>
      </c>
      <c r="L20" s="46">
        <f>'G-1'!L20+'G-3'!L20</f>
        <v>9</v>
      </c>
      <c r="M20" s="8">
        <f t="shared" si="1"/>
        <v>442</v>
      </c>
      <c r="N20" s="2">
        <f>M17+M18+M19+M20</f>
        <v>1634</v>
      </c>
      <c r="O20" s="19" t="s">
        <v>45</v>
      </c>
      <c r="P20" s="46">
        <f>'G-1'!P20+'G-3'!P20</f>
        <v>7</v>
      </c>
      <c r="Q20" s="46">
        <f>'G-1'!Q20+'G-3'!Q20</f>
        <v>162</v>
      </c>
      <c r="R20" s="46">
        <f>'G-1'!R20+'G-3'!R20</f>
        <v>44</v>
      </c>
      <c r="S20" s="46">
        <f>'G-1'!S20+'G-3'!S20</f>
        <v>4</v>
      </c>
      <c r="T20" s="8">
        <f t="shared" si="2"/>
        <v>263.5</v>
      </c>
      <c r="U20" s="2">
        <f t="shared" si="5"/>
        <v>1036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9</v>
      </c>
      <c r="C21" s="45">
        <f>'G-1'!C21+'G-3'!C21</f>
        <v>368</v>
      </c>
      <c r="D21" s="45">
        <f>'G-1'!D21+'G-3'!D21</f>
        <v>56</v>
      </c>
      <c r="E21" s="45">
        <f>'G-1'!E21+'G-3'!E21</f>
        <v>4</v>
      </c>
      <c r="F21" s="6">
        <f t="shared" si="0"/>
        <v>494.5</v>
      </c>
      <c r="G21" s="36"/>
      <c r="H21" s="20" t="s">
        <v>25</v>
      </c>
      <c r="I21" s="46">
        <f>'G-1'!I21+'G-3'!I21</f>
        <v>15</v>
      </c>
      <c r="J21" s="46">
        <f>'G-1'!J21+'G-3'!J21</f>
        <v>323</v>
      </c>
      <c r="K21" s="46">
        <f>'G-1'!K21+'G-3'!K21</f>
        <v>52</v>
      </c>
      <c r="L21" s="46">
        <f>'G-1'!L21+'G-3'!L21</f>
        <v>5</v>
      </c>
      <c r="M21" s="6">
        <f t="shared" si="1"/>
        <v>447</v>
      </c>
      <c r="N21" s="2">
        <f>M18+M19+M20+M21</f>
        <v>1721</v>
      </c>
      <c r="O21" s="21" t="s">
        <v>46</v>
      </c>
      <c r="P21" s="47">
        <f>'G-1'!P21+'G-3'!P21</f>
        <v>6</v>
      </c>
      <c r="Q21" s="47">
        <f>'G-1'!Q21+'G-3'!Q21</f>
        <v>156</v>
      </c>
      <c r="R21" s="47">
        <f>'G-1'!R21+'G-3'!R21</f>
        <v>33</v>
      </c>
      <c r="S21" s="47">
        <f>'G-1'!S21+'G-3'!S21</f>
        <v>4</v>
      </c>
      <c r="T21" s="7">
        <f t="shared" si="2"/>
        <v>235</v>
      </c>
      <c r="U21" s="3">
        <f t="shared" si="5"/>
        <v>984.5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14</v>
      </c>
      <c r="C22" s="45">
        <f>'G-1'!C22+'G-3'!C22</f>
        <v>346</v>
      </c>
      <c r="D22" s="45">
        <f>'G-1'!D22+'G-3'!D22</f>
        <v>62</v>
      </c>
      <c r="E22" s="45">
        <f>'G-1'!E22+'G-3'!E22</f>
        <v>5</v>
      </c>
      <c r="F22" s="6">
        <f t="shared" si="0"/>
        <v>489.5</v>
      </c>
      <c r="G22" s="2"/>
      <c r="H22" s="21" t="s">
        <v>26</v>
      </c>
      <c r="I22" s="46">
        <f>'G-1'!I22+'G-3'!I22</f>
        <v>13</v>
      </c>
      <c r="J22" s="46">
        <f>'G-1'!J22+'G-3'!J22</f>
        <v>307</v>
      </c>
      <c r="K22" s="46">
        <f>'G-1'!K22+'G-3'!K22</f>
        <v>48</v>
      </c>
      <c r="L22" s="46">
        <f>'G-1'!L22+'G-3'!L22</f>
        <v>3</v>
      </c>
      <c r="M22" s="6">
        <f t="shared" si="1"/>
        <v>417</v>
      </c>
      <c r="N22" s="3">
        <f>M19+M20+M21+M22</f>
        <v>1755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2145.5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1909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1559.5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72</v>
      </c>
      <c r="D24" s="86"/>
      <c r="E24" s="86"/>
      <c r="F24" s="87" t="s">
        <v>78</v>
      </c>
      <c r="G24" s="88"/>
      <c r="H24" s="171"/>
      <c r="I24" s="172"/>
      <c r="J24" s="82" t="s">
        <v>72</v>
      </c>
      <c r="K24" s="86"/>
      <c r="L24" s="86"/>
      <c r="M24" s="87" t="s">
        <v>73</v>
      </c>
      <c r="N24" s="88"/>
      <c r="O24" s="171"/>
      <c r="P24" s="172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110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111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3" t="str">
        <f>'G-1'!D5</f>
        <v>CALLE 40 X CARRERA 44</v>
      </c>
      <c r="D5" s="223"/>
      <c r="E5" s="223"/>
      <c r="F5" s="111"/>
      <c r="G5" s="112"/>
      <c r="H5" s="103" t="s">
        <v>53</v>
      </c>
      <c r="I5" s="224">
        <f>'G-1'!L5</f>
        <v>4044</v>
      </c>
      <c r="J5" s="224"/>
    </row>
    <row r="6" spans="1:10" x14ac:dyDescent="0.2">
      <c r="A6" s="180" t="s">
        <v>112</v>
      </c>
      <c r="B6" s="180"/>
      <c r="C6" s="225" t="s">
        <v>150</v>
      </c>
      <c r="D6" s="225"/>
      <c r="E6" s="225"/>
      <c r="F6" s="111"/>
      <c r="G6" s="112"/>
      <c r="H6" s="103" t="s">
        <v>58</v>
      </c>
      <c r="I6" s="226">
        <f>'G-1'!S6</f>
        <v>43370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123</v>
      </c>
      <c r="B10" s="239">
        <v>3</v>
      </c>
      <c r="C10" s="122"/>
      <c r="D10" s="123" t="s">
        <v>124</v>
      </c>
      <c r="E10" s="75">
        <v>4</v>
      </c>
      <c r="F10" s="75">
        <v>333</v>
      </c>
      <c r="G10" s="75">
        <v>14</v>
      </c>
      <c r="H10" s="75">
        <v>5</v>
      </c>
      <c r="I10" s="75">
        <f>E10*0.5+F10+G10*2+H10*2.5</f>
        <v>375.5</v>
      </c>
      <c r="J10" s="124">
        <f>IF(I10=0,"0,00",I10/SUM(I10:I12)*100)</f>
        <v>33.571747876620471</v>
      </c>
    </row>
    <row r="11" spans="1:10" x14ac:dyDescent="0.2">
      <c r="A11" s="237"/>
      <c r="B11" s="240"/>
      <c r="C11" s="122" t="s">
        <v>125</v>
      </c>
      <c r="D11" s="125" t="s">
        <v>126</v>
      </c>
      <c r="E11" s="126">
        <v>33</v>
      </c>
      <c r="F11" s="126">
        <v>622</v>
      </c>
      <c r="G11" s="126">
        <v>36</v>
      </c>
      <c r="H11" s="126">
        <v>13</v>
      </c>
      <c r="I11" s="126">
        <f t="shared" ref="I11:I37" si="0">E11*0.5+F11+G11*2+H11*2.5</f>
        <v>743</v>
      </c>
      <c r="J11" s="127">
        <f>IF(I11=0,"0,00",I11/SUM(I10:I12)*100)</f>
        <v>66.428252123379522</v>
      </c>
    </row>
    <row r="12" spans="1:10" x14ac:dyDescent="0.2">
      <c r="A12" s="237"/>
      <c r="B12" s="240"/>
      <c r="C12" s="128" t="s">
        <v>145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7"/>
      <c r="B13" s="240"/>
      <c r="C13" s="132"/>
      <c r="D13" s="123" t="s">
        <v>124</v>
      </c>
      <c r="E13" s="75">
        <v>7</v>
      </c>
      <c r="F13" s="75">
        <v>437</v>
      </c>
      <c r="G13" s="75">
        <v>17</v>
      </c>
      <c r="H13" s="75">
        <v>1</v>
      </c>
      <c r="I13" s="75">
        <f t="shared" si="0"/>
        <v>477</v>
      </c>
      <c r="J13" s="124">
        <f>IF(I13=0,"0,00",I13/SUM(I13:I15)*100)</f>
        <v>40.475180313958418</v>
      </c>
    </row>
    <row r="14" spans="1:10" x14ac:dyDescent="0.2">
      <c r="A14" s="237"/>
      <c r="B14" s="240"/>
      <c r="C14" s="122" t="s">
        <v>128</v>
      </c>
      <c r="D14" s="125" t="s">
        <v>126</v>
      </c>
      <c r="E14" s="126">
        <v>14</v>
      </c>
      <c r="F14" s="126">
        <v>608</v>
      </c>
      <c r="G14" s="126">
        <v>32</v>
      </c>
      <c r="H14" s="126">
        <v>9</v>
      </c>
      <c r="I14" s="126">
        <f t="shared" si="0"/>
        <v>701.5</v>
      </c>
      <c r="J14" s="127">
        <f>IF(I14=0,"0,00",I14/SUM(I13:I15)*100)</f>
        <v>59.524819686041575</v>
      </c>
    </row>
    <row r="15" spans="1:10" x14ac:dyDescent="0.2">
      <c r="A15" s="237"/>
      <c r="B15" s="240"/>
      <c r="C15" s="128" t="s">
        <v>146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7"/>
      <c r="B16" s="240"/>
      <c r="C16" s="132"/>
      <c r="D16" s="123" t="s">
        <v>124</v>
      </c>
      <c r="E16" s="75">
        <v>12</v>
      </c>
      <c r="F16" s="75">
        <v>317</v>
      </c>
      <c r="G16" s="75">
        <v>13</v>
      </c>
      <c r="H16" s="75">
        <v>7</v>
      </c>
      <c r="I16" s="75">
        <f t="shared" si="0"/>
        <v>366.5</v>
      </c>
      <c r="J16" s="124">
        <f>IF(I16=0,"0,00",I16/SUM(I16:I18)*100)</f>
        <v>34.413145539906104</v>
      </c>
    </row>
    <row r="17" spans="1:10" x14ac:dyDescent="0.2">
      <c r="A17" s="237"/>
      <c r="B17" s="240"/>
      <c r="C17" s="122" t="s">
        <v>129</v>
      </c>
      <c r="D17" s="125" t="s">
        <v>126</v>
      </c>
      <c r="E17" s="126">
        <v>31</v>
      </c>
      <c r="F17" s="126">
        <v>595</v>
      </c>
      <c r="G17" s="126">
        <v>24</v>
      </c>
      <c r="H17" s="126">
        <v>16</v>
      </c>
      <c r="I17" s="126">
        <f t="shared" si="0"/>
        <v>698.5</v>
      </c>
      <c r="J17" s="127">
        <f>IF(I17=0,"0,00",I17/SUM(I16:I18)*100)</f>
        <v>65.586854460093903</v>
      </c>
    </row>
    <row r="18" spans="1:10" x14ac:dyDescent="0.2">
      <c r="A18" s="238"/>
      <c r="B18" s="241"/>
      <c r="C18" s="133" t="s">
        <v>140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6" t="s">
        <v>130</v>
      </c>
      <c r="B19" s="239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7"/>
      <c r="B21" s="240"/>
      <c r="C21" s="128" t="s">
        <v>135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7"/>
      <c r="B22" s="240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7"/>
      <c r="B24" s="240"/>
      <c r="C24" s="128" t="s">
        <v>136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7"/>
      <c r="B25" s="240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8"/>
      <c r="B27" s="241"/>
      <c r="C27" s="133" t="s">
        <v>137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6" t="s">
        <v>131</v>
      </c>
      <c r="B28" s="239">
        <v>3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7"/>
      <c r="B29" s="240"/>
      <c r="C29" s="122" t="s">
        <v>125</v>
      </c>
      <c r="D29" s="125" t="s">
        <v>126</v>
      </c>
      <c r="E29" s="126">
        <v>68</v>
      </c>
      <c r="F29" s="126">
        <v>511</v>
      </c>
      <c r="G29" s="126">
        <v>209</v>
      </c>
      <c r="H29" s="126">
        <v>11</v>
      </c>
      <c r="I29" s="126">
        <f t="shared" si="0"/>
        <v>990.5</v>
      </c>
      <c r="J29" s="127">
        <f>IF(I29=0,"0,00",I29/SUM(I28:I30)*100)</f>
        <v>75.495426829268297</v>
      </c>
    </row>
    <row r="30" spans="1:10" x14ac:dyDescent="0.2">
      <c r="A30" s="237"/>
      <c r="B30" s="240"/>
      <c r="C30" s="128" t="s">
        <v>138</v>
      </c>
      <c r="D30" s="129" t="s">
        <v>127</v>
      </c>
      <c r="E30" s="74">
        <v>8</v>
      </c>
      <c r="F30" s="74">
        <v>136</v>
      </c>
      <c r="G30" s="74">
        <v>87</v>
      </c>
      <c r="H30" s="74">
        <v>3</v>
      </c>
      <c r="I30" s="130">
        <f t="shared" si="0"/>
        <v>321.5</v>
      </c>
      <c r="J30" s="131">
        <f>IF(I30=0,"0,00",I30/SUM(I28:I30)*100)</f>
        <v>24.504573170731707</v>
      </c>
    </row>
    <row r="31" spans="1:10" x14ac:dyDescent="0.2">
      <c r="A31" s="237"/>
      <c r="B31" s="240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7"/>
      <c r="B32" s="240"/>
      <c r="C32" s="122" t="s">
        <v>128</v>
      </c>
      <c r="D32" s="125" t="s">
        <v>126</v>
      </c>
      <c r="E32" s="126">
        <v>41</v>
      </c>
      <c r="F32" s="126">
        <v>459</v>
      </c>
      <c r="G32" s="126">
        <v>154</v>
      </c>
      <c r="H32" s="126">
        <v>15</v>
      </c>
      <c r="I32" s="126">
        <f t="shared" si="0"/>
        <v>825</v>
      </c>
      <c r="J32" s="127">
        <f>IF(I32=0,"0,00",I32/SUM(I31:I33)*100)</f>
        <v>82.048731974142214</v>
      </c>
    </row>
    <row r="33" spans="1:10" x14ac:dyDescent="0.2">
      <c r="A33" s="237"/>
      <c r="B33" s="240"/>
      <c r="C33" s="128" t="s">
        <v>139</v>
      </c>
      <c r="D33" s="129" t="s">
        <v>127</v>
      </c>
      <c r="E33" s="74">
        <v>7</v>
      </c>
      <c r="F33" s="74">
        <v>74</v>
      </c>
      <c r="G33" s="74">
        <v>49</v>
      </c>
      <c r="H33" s="74">
        <v>2</v>
      </c>
      <c r="I33" s="130">
        <f t="shared" si="0"/>
        <v>180.5</v>
      </c>
      <c r="J33" s="131">
        <f>IF(I33=0,"0,00",I33/SUM(I31:I33)*100)</f>
        <v>17.951268025857782</v>
      </c>
    </row>
    <row r="34" spans="1:10" x14ac:dyDescent="0.2">
      <c r="A34" s="237"/>
      <c r="B34" s="240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7"/>
      <c r="B35" s="240"/>
      <c r="C35" s="122" t="s">
        <v>129</v>
      </c>
      <c r="D35" s="125" t="s">
        <v>126</v>
      </c>
      <c r="E35" s="126">
        <v>11</v>
      </c>
      <c r="F35" s="126">
        <v>337</v>
      </c>
      <c r="G35" s="126">
        <v>77</v>
      </c>
      <c r="H35" s="126">
        <v>5</v>
      </c>
      <c r="I35" s="126">
        <f t="shared" si="0"/>
        <v>509</v>
      </c>
      <c r="J35" s="127">
        <f>IF(I35=0,"0,00",I35/SUM(I34:I36)*100)</f>
        <v>71.690140845070431</v>
      </c>
    </row>
    <row r="36" spans="1:10" x14ac:dyDescent="0.2">
      <c r="A36" s="238"/>
      <c r="B36" s="241"/>
      <c r="C36" s="133" t="s">
        <v>140</v>
      </c>
      <c r="D36" s="129" t="s">
        <v>127</v>
      </c>
      <c r="E36" s="74">
        <v>5</v>
      </c>
      <c r="F36" s="74">
        <v>81</v>
      </c>
      <c r="G36" s="74">
        <v>55</v>
      </c>
      <c r="H36" s="74">
        <v>3</v>
      </c>
      <c r="I36" s="130">
        <f t="shared" si="0"/>
        <v>201</v>
      </c>
      <c r="J36" s="131">
        <f>IF(I36=0,"0,00",I36/SUM(I34:I36)*100)</f>
        <v>28.30985915492958</v>
      </c>
    </row>
    <row r="37" spans="1:10" x14ac:dyDescent="0.2">
      <c r="A37" s="236" t="s">
        <v>132</v>
      </c>
      <c r="B37" s="239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37"/>
      <c r="B39" s="240"/>
      <c r="C39" s="128" t="s">
        <v>141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37"/>
      <c r="B40" s="240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37"/>
      <c r="B42" s="240"/>
      <c r="C42" s="128" t="s">
        <v>142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37"/>
      <c r="B43" s="240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38"/>
      <c r="B45" s="241"/>
      <c r="C45" s="133" t="s">
        <v>143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G20" sqref="G20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2" width="6" customWidth="1"/>
    <col min="23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5" t="s">
        <v>97</v>
      </c>
      <c r="D8" s="245"/>
      <c r="E8" s="245"/>
      <c r="F8" s="245"/>
      <c r="G8" s="245"/>
      <c r="H8" s="245"/>
      <c r="I8" s="92"/>
      <c r="J8" s="92"/>
      <c r="K8" s="92"/>
      <c r="L8" s="244" t="s">
        <v>98</v>
      </c>
      <c r="M8" s="244"/>
      <c r="N8" s="244"/>
      <c r="O8" s="245" t="str">
        <f>'G-1'!D5</f>
        <v>CALLE 40 X CARRERA 44</v>
      </c>
      <c r="P8" s="245"/>
      <c r="Q8" s="245"/>
      <c r="R8" s="245"/>
      <c r="S8" s="245"/>
      <c r="T8" s="92"/>
      <c r="U8" s="92"/>
      <c r="V8" s="244" t="s">
        <v>99</v>
      </c>
      <c r="W8" s="244"/>
      <c r="X8" s="244"/>
      <c r="Y8" s="245">
        <f>'G-1'!L5</f>
        <v>4044</v>
      </c>
      <c r="Z8" s="245"/>
      <c r="AA8" s="245"/>
      <c r="AB8" s="92"/>
      <c r="AC8" s="92"/>
      <c r="AD8" s="92"/>
      <c r="AE8" s="92"/>
      <c r="AF8" s="92"/>
      <c r="AG8" s="92"/>
      <c r="AH8" s="244" t="s">
        <v>100</v>
      </c>
      <c r="AI8" s="244"/>
      <c r="AJ8" s="248">
        <f>'G-1'!S6</f>
        <v>43370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134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102</v>
      </c>
      <c r="U12" s="249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758.5</v>
      </c>
      <c r="AV12" s="97">
        <f t="shared" si="0"/>
        <v>762</v>
      </c>
      <c r="AW12" s="97">
        <f t="shared" si="0"/>
        <v>786.5</v>
      </c>
      <c r="AX12" s="97">
        <f t="shared" si="0"/>
        <v>781</v>
      </c>
      <c r="AY12" s="97">
        <f t="shared" si="0"/>
        <v>739.5</v>
      </c>
      <c r="AZ12" s="97">
        <f t="shared" si="0"/>
        <v>748.5</v>
      </c>
      <c r="BA12" s="97">
        <f t="shared" si="0"/>
        <v>728.5</v>
      </c>
      <c r="BB12" s="97"/>
      <c r="BC12" s="97"/>
      <c r="BD12" s="97"/>
      <c r="BE12" s="97">
        <f t="shared" ref="BE12:BQ12" si="1">P14</f>
        <v>681.5</v>
      </c>
      <c r="BF12" s="97">
        <f t="shared" si="1"/>
        <v>627</v>
      </c>
      <c r="BG12" s="97">
        <f t="shared" si="1"/>
        <v>578</v>
      </c>
      <c r="BH12" s="97">
        <f t="shared" si="1"/>
        <v>524.5</v>
      </c>
      <c r="BI12" s="97">
        <f t="shared" si="1"/>
        <v>497</v>
      </c>
      <c r="BJ12" s="97">
        <f t="shared" si="1"/>
        <v>511</v>
      </c>
      <c r="BK12" s="97">
        <f t="shared" si="1"/>
        <v>505.5</v>
      </c>
      <c r="BL12" s="97">
        <f t="shared" si="1"/>
        <v>455</v>
      </c>
      <c r="BM12" s="97">
        <f t="shared" si="1"/>
        <v>409</v>
      </c>
      <c r="BN12" s="97">
        <f t="shared" si="1"/>
        <v>398</v>
      </c>
      <c r="BO12" s="97">
        <f t="shared" si="1"/>
        <v>397</v>
      </c>
      <c r="BP12" s="97">
        <f t="shared" si="1"/>
        <v>466</v>
      </c>
      <c r="BQ12" s="97">
        <f t="shared" si="1"/>
        <v>525</v>
      </c>
      <c r="BR12" s="97"/>
      <c r="BS12" s="97"/>
      <c r="BT12" s="97"/>
      <c r="BU12" s="97">
        <f t="shared" ref="BU12:CC12" si="2">AG14</f>
        <v>715</v>
      </c>
      <c r="BV12" s="97">
        <f t="shared" si="2"/>
        <v>654</v>
      </c>
      <c r="BW12" s="97">
        <f t="shared" si="2"/>
        <v>574</v>
      </c>
      <c r="BX12" s="97">
        <f t="shared" si="2"/>
        <v>524.5</v>
      </c>
      <c r="BY12" s="97">
        <f t="shared" si="2"/>
        <v>459.5</v>
      </c>
      <c r="BZ12" s="97">
        <f t="shared" si="2"/>
        <v>407.5</v>
      </c>
      <c r="CA12" s="97">
        <f t="shared" si="2"/>
        <v>364.5</v>
      </c>
      <c r="CB12" s="97">
        <f t="shared" si="2"/>
        <v>322</v>
      </c>
      <c r="CC12" s="97">
        <f t="shared" si="2"/>
        <v>288</v>
      </c>
    </row>
    <row r="13" spans="1:81" ht="16.5" customHeight="1" x14ac:dyDescent="0.2">
      <c r="A13" s="100" t="s">
        <v>103</v>
      </c>
      <c r="B13" s="148">
        <f>'G-1'!F10</f>
        <v>161</v>
      </c>
      <c r="C13" s="148">
        <f>'G-1'!F11</f>
        <v>171</v>
      </c>
      <c r="D13" s="148">
        <f>'G-1'!F12</f>
        <v>200</v>
      </c>
      <c r="E13" s="148">
        <f>'G-1'!F13</f>
        <v>226.5</v>
      </c>
      <c r="F13" s="148">
        <f>'G-1'!F14</f>
        <v>164.5</v>
      </c>
      <c r="G13" s="148">
        <f>'G-1'!F15</f>
        <v>195.5</v>
      </c>
      <c r="H13" s="148">
        <f>'G-1'!F16</f>
        <v>194.5</v>
      </c>
      <c r="I13" s="148">
        <f>'G-1'!F17</f>
        <v>185</v>
      </c>
      <c r="J13" s="148">
        <f>'G-1'!F18</f>
        <v>173.5</v>
      </c>
      <c r="K13" s="148">
        <f>'G-1'!F19</f>
        <v>175.5</v>
      </c>
      <c r="L13" s="149"/>
      <c r="M13" s="148">
        <f>'G-1'!F20</f>
        <v>168.5</v>
      </c>
      <c r="N13" s="148">
        <f>'G-1'!F21</f>
        <v>179.5</v>
      </c>
      <c r="O13" s="148">
        <f>'G-1'!F22</f>
        <v>178</v>
      </c>
      <c r="P13" s="148">
        <f>'G-1'!M10</f>
        <v>155.5</v>
      </c>
      <c r="Q13" s="148">
        <f>'G-1'!M11</f>
        <v>114</v>
      </c>
      <c r="R13" s="148">
        <f>'G-1'!M12</f>
        <v>130.5</v>
      </c>
      <c r="S13" s="148">
        <f>'G-1'!M13</f>
        <v>124.5</v>
      </c>
      <c r="T13" s="148">
        <f>'G-1'!M14</f>
        <v>128</v>
      </c>
      <c r="U13" s="148">
        <f>'G-1'!M15</f>
        <v>128</v>
      </c>
      <c r="V13" s="148">
        <f>'G-1'!M16</f>
        <v>125</v>
      </c>
      <c r="W13" s="148">
        <f>'G-1'!M17</f>
        <v>74</v>
      </c>
      <c r="X13" s="148">
        <f>'G-1'!M18</f>
        <v>82</v>
      </c>
      <c r="Y13" s="148">
        <f>'G-1'!M19</f>
        <v>117</v>
      </c>
      <c r="Z13" s="148">
        <f>'G-1'!M20</f>
        <v>124</v>
      </c>
      <c r="AA13" s="148">
        <f>'G-1'!M21</f>
        <v>143</v>
      </c>
      <c r="AB13" s="148">
        <f>'G-1'!M22</f>
        <v>141</v>
      </c>
      <c r="AC13" s="149"/>
      <c r="AD13" s="148">
        <f>'G-1'!T10</f>
        <v>195.5</v>
      </c>
      <c r="AE13" s="148">
        <f>'G-1'!T11</f>
        <v>192.5</v>
      </c>
      <c r="AF13" s="148">
        <f>'G-1'!T12</f>
        <v>163</v>
      </c>
      <c r="AG13" s="148">
        <f>'G-1'!T13</f>
        <v>164</v>
      </c>
      <c r="AH13" s="148">
        <f>'G-1'!T14</f>
        <v>134.5</v>
      </c>
      <c r="AI13" s="148">
        <f>'G-1'!T15</f>
        <v>112.5</v>
      </c>
      <c r="AJ13" s="148">
        <f>'G-1'!T16</f>
        <v>113.5</v>
      </c>
      <c r="AK13" s="148">
        <f>'G-1'!T17</f>
        <v>99</v>
      </c>
      <c r="AL13" s="148">
        <f>'G-1'!T18</f>
        <v>82.5</v>
      </c>
      <c r="AM13" s="148">
        <f>'G-1'!T19</f>
        <v>69.5</v>
      </c>
      <c r="AN13" s="148">
        <f>'G-1'!T20</f>
        <v>71</v>
      </c>
      <c r="AO13" s="148">
        <f>'G-1'!T21</f>
        <v>65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758.5</v>
      </c>
      <c r="F14" s="148">
        <f t="shared" ref="F14:K14" si="3">C13+D13+E13+F13</f>
        <v>762</v>
      </c>
      <c r="G14" s="148">
        <f t="shared" si="3"/>
        <v>786.5</v>
      </c>
      <c r="H14" s="148">
        <f t="shared" si="3"/>
        <v>781</v>
      </c>
      <c r="I14" s="148">
        <f t="shared" si="3"/>
        <v>739.5</v>
      </c>
      <c r="J14" s="148">
        <f t="shared" si="3"/>
        <v>748.5</v>
      </c>
      <c r="K14" s="148">
        <f t="shared" si="3"/>
        <v>728.5</v>
      </c>
      <c r="L14" s="149"/>
      <c r="M14" s="148"/>
      <c r="N14" s="148"/>
      <c r="O14" s="148"/>
      <c r="P14" s="148">
        <f>M13+N13+O13+P13</f>
        <v>681.5</v>
      </c>
      <c r="Q14" s="148">
        <f t="shared" ref="Q14:AB14" si="4">N13+O13+P13+Q13</f>
        <v>627</v>
      </c>
      <c r="R14" s="148">
        <f t="shared" si="4"/>
        <v>578</v>
      </c>
      <c r="S14" s="148">
        <f t="shared" si="4"/>
        <v>524.5</v>
      </c>
      <c r="T14" s="148">
        <f t="shared" si="4"/>
        <v>497</v>
      </c>
      <c r="U14" s="148">
        <f t="shared" si="4"/>
        <v>511</v>
      </c>
      <c r="V14" s="148">
        <f t="shared" si="4"/>
        <v>505.5</v>
      </c>
      <c r="W14" s="148">
        <f t="shared" si="4"/>
        <v>455</v>
      </c>
      <c r="X14" s="148">
        <f t="shared" si="4"/>
        <v>409</v>
      </c>
      <c r="Y14" s="148">
        <f t="shared" si="4"/>
        <v>398</v>
      </c>
      <c r="Z14" s="148">
        <f t="shared" si="4"/>
        <v>397</v>
      </c>
      <c r="AA14" s="148">
        <f t="shared" si="4"/>
        <v>466</v>
      </c>
      <c r="AB14" s="148">
        <f t="shared" si="4"/>
        <v>525</v>
      </c>
      <c r="AC14" s="149"/>
      <c r="AD14" s="148"/>
      <c r="AE14" s="148"/>
      <c r="AF14" s="148"/>
      <c r="AG14" s="148">
        <f>AD13+AE13+AF13+AG13</f>
        <v>715</v>
      </c>
      <c r="AH14" s="148">
        <f t="shared" ref="AH14:AO14" si="5">AE13+AF13+AG13+AH13</f>
        <v>654</v>
      </c>
      <c r="AI14" s="148">
        <f t="shared" si="5"/>
        <v>574</v>
      </c>
      <c r="AJ14" s="148">
        <f t="shared" si="5"/>
        <v>524.5</v>
      </c>
      <c r="AK14" s="148">
        <f t="shared" si="5"/>
        <v>459.5</v>
      </c>
      <c r="AL14" s="148">
        <f t="shared" si="5"/>
        <v>407.5</v>
      </c>
      <c r="AM14" s="148">
        <f t="shared" si="5"/>
        <v>364.5</v>
      </c>
      <c r="AN14" s="148">
        <f t="shared" si="5"/>
        <v>322</v>
      </c>
      <c r="AO14" s="148">
        <f t="shared" si="5"/>
        <v>288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0.33571747876620472</v>
      </c>
      <c r="E15" s="151"/>
      <c r="F15" s="151" t="s">
        <v>107</v>
      </c>
      <c r="G15" s="152">
        <f>DIRECCIONALIDAD!J11/100</f>
        <v>0.66428252123379528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0.4047518031395842</v>
      </c>
      <c r="Q15" s="151"/>
      <c r="R15" s="151"/>
      <c r="S15" s="151"/>
      <c r="T15" s="151" t="s">
        <v>107</v>
      </c>
      <c r="U15" s="152">
        <f>DIRECCIONALIDAD!J14/100</f>
        <v>0.59524819686041575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0.34413145539906104</v>
      </c>
      <c r="AG15" s="151"/>
      <c r="AH15" s="151"/>
      <c r="AI15" s="151"/>
      <c r="AJ15" s="151" t="s">
        <v>107</v>
      </c>
      <c r="AK15" s="152">
        <f>DIRECCIONALIDAD!J17/100</f>
        <v>0.65586854460093902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147</v>
      </c>
      <c r="B16" s="162">
        <f>MAX(B14:K14)</f>
        <v>786.5</v>
      </c>
      <c r="C16" s="151" t="s">
        <v>106</v>
      </c>
      <c r="D16" s="163">
        <f>+B16*D15</f>
        <v>264.04179704962002</v>
      </c>
      <c r="E16" s="151"/>
      <c r="F16" s="151" t="s">
        <v>107</v>
      </c>
      <c r="G16" s="163">
        <f>+B16*G15</f>
        <v>522.45820295037993</v>
      </c>
      <c r="H16" s="151"/>
      <c r="I16" s="151" t="s">
        <v>108</v>
      </c>
      <c r="J16" s="163">
        <f>+B16*J15</f>
        <v>0</v>
      </c>
      <c r="K16" s="153"/>
      <c r="L16" s="147"/>
      <c r="M16" s="162">
        <f>MAX(M14:AB14)</f>
        <v>681.5</v>
      </c>
      <c r="N16" s="151"/>
      <c r="O16" s="151" t="s">
        <v>106</v>
      </c>
      <c r="P16" s="164">
        <f>+M16*P15</f>
        <v>275.83835383962662</v>
      </c>
      <c r="Q16" s="151"/>
      <c r="R16" s="151"/>
      <c r="S16" s="151"/>
      <c r="T16" s="151" t="s">
        <v>107</v>
      </c>
      <c r="U16" s="164">
        <f>+M16*U15</f>
        <v>405.66164616037332</v>
      </c>
      <c r="V16" s="151"/>
      <c r="W16" s="151"/>
      <c r="X16" s="151"/>
      <c r="Y16" s="151" t="s">
        <v>108</v>
      </c>
      <c r="Z16" s="164">
        <f>+M16*Z15</f>
        <v>0</v>
      </c>
      <c r="AA16" s="151"/>
      <c r="AB16" s="153"/>
      <c r="AC16" s="147"/>
      <c r="AD16" s="162">
        <f>MAX(AD14:AO14)</f>
        <v>715</v>
      </c>
      <c r="AE16" s="151" t="s">
        <v>106</v>
      </c>
      <c r="AF16" s="163">
        <f>+AD16*AF15</f>
        <v>246.05399061032864</v>
      </c>
      <c r="AG16" s="151"/>
      <c r="AH16" s="151"/>
      <c r="AI16" s="151"/>
      <c r="AJ16" s="151" t="s">
        <v>107</v>
      </c>
      <c r="AK16" s="163">
        <f>+AD16*AK15</f>
        <v>468.94600938967142</v>
      </c>
      <c r="AL16" s="151"/>
      <c r="AM16" s="151"/>
      <c r="AN16" s="151" t="s">
        <v>108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6" t="s">
        <v>102</v>
      </c>
      <c r="U17" s="246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1297.5</v>
      </c>
      <c r="AV20" s="92">
        <f t="shared" si="15"/>
        <v>1308</v>
      </c>
      <c r="AW20" s="92">
        <f t="shared" si="15"/>
        <v>1359</v>
      </c>
      <c r="AX20" s="92">
        <f t="shared" si="15"/>
        <v>1293</v>
      </c>
      <c r="AY20" s="92">
        <f t="shared" si="15"/>
        <v>1250.5</v>
      </c>
      <c r="AZ20" s="92">
        <f t="shared" si="15"/>
        <v>1296.5</v>
      </c>
      <c r="BA20" s="92">
        <f t="shared" si="15"/>
        <v>1288</v>
      </c>
      <c r="BB20" s="92"/>
      <c r="BC20" s="92"/>
      <c r="BD20" s="92"/>
      <c r="BE20" s="92">
        <f t="shared" ref="BE20:BQ20" si="16">P23</f>
        <v>1227.5</v>
      </c>
      <c r="BF20" s="92">
        <f t="shared" si="16"/>
        <v>1233.5</v>
      </c>
      <c r="BG20" s="92">
        <f t="shared" si="16"/>
        <v>1244</v>
      </c>
      <c r="BH20" s="92">
        <f t="shared" si="16"/>
        <v>1232.5</v>
      </c>
      <c r="BI20" s="92">
        <f t="shared" si="16"/>
        <v>1190.5</v>
      </c>
      <c r="BJ20" s="92">
        <f t="shared" si="16"/>
        <v>1145</v>
      </c>
      <c r="BK20" s="92">
        <f t="shared" si="16"/>
        <v>1096</v>
      </c>
      <c r="BL20" s="92">
        <f t="shared" si="16"/>
        <v>1082</v>
      </c>
      <c r="BM20" s="92">
        <f t="shared" si="16"/>
        <v>1112</v>
      </c>
      <c r="BN20" s="92">
        <f t="shared" si="16"/>
        <v>1195.5</v>
      </c>
      <c r="BO20" s="92">
        <f t="shared" si="16"/>
        <v>1237</v>
      </c>
      <c r="BP20" s="92">
        <f t="shared" si="16"/>
        <v>1255</v>
      </c>
      <c r="BQ20" s="92">
        <f t="shared" si="16"/>
        <v>1230</v>
      </c>
      <c r="BR20" s="92"/>
      <c r="BS20" s="92"/>
      <c r="BT20" s="92"/>
      <c r="BU20" s="92">
        <f t="shared" ref="BU20:CC20" si="17">AG23</f>
        <v>844.5</v>
      </c>
      <c r="BV20" s="92">
        <f t="shared" si="17"/>
        <v>857</v>
      </c>
      <c r="BW20" s="92">
        <f t="shared" si="17"/>
        <v>895</v>
      </c>
      <c r="BX20" s="92">
        <f t="shared" si="17"/>
        <v>867.5</v>
      </c>
      <c r="BY20" s="92">
        <f t="shared" si="17"/>
        <v>850</v>
      </c>
      <c r="BZ20" s="92">
        <f t="shared" si="17"/>
        <v>792</v>
      </c>
      <c r="CA20" s="92">
        <f t="shared" si="17"/>
        <v>710</v>
      </c>
      <c r="CB20" s="92">
        <f t="shared" si="17"/>
        <v>714</v>
      </c>
      <c r="CC20" s="92">
        <f t="shared" si="17"/>
        <v>696.5</v>
      </c>
    </row>
    <row r="21" spans="1:81" ht="16.5" customHeight="1" x14ac:dyDescent="0.2">
      <c r="A21" s="92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46" t="s">
        <v>102</v>
      </c>
      <c r="U21" s="246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>
        <f t="shared" ref="AU21:BA21" si="18">E32</f>
        <v>2056</v>
      </c>
      <c r="AV21" s="92">
        <f t="shared" si="18"/>
        <v>2070</v>
      </c>
      <c r="AW21" s="92">
        <f t="shared" si="18"/>
        <v>2145.5</v>
      </c>
      <c r="AX21" s="92">
        <f t="shared" si="18"/>
        <v>2074</v>
      </c>
      <c r="AY21" s="92">
        <f t="shared" si="18"/>
        <v>1990</v>
      </c>
      <c r="AZ21" s="92">
        <f t="shared" si="18"/>
        <v>2045</v>
      </c>
      <c r="BA21" s="92">
        <f t="shared" si="18"/>
        <v>2016.5</v>
      </c>
      <c r="BB21" s="92"/>
      <c r="BC21" s="92"/>
      <c r="BD21" s="92"/>
      <c r="BE21" s="92">
        <f t="shared" ref="BE21:BQ21" si="19">P32</f>
        <v>1909</v>
      </c>
      <c r="BF21" s="92">
        <f t="shared" si="19"/>
        <v>1860.5</v>
      </c>
      <c r="BG21" s="92">
        <f t="shared" si="19"/>
        <v>1822</v>
      </c>
      <c r="BH21" s="92">
        <f t="shared" si="19"/>
        <v>1757</v>
      </c>
      <c r="BI21" s="92">
        <f t="shared" si="19"/>
        <v>1687.5</v>
      </c>
      <c r="BJ21" s="92">
        <f t="shared" si="19"/>
        <v>1656</v>
      </c>
      <c r="BK21" s="92">
        <f t="shared" si="19"/>
        <v>1601.5</v>
      </c>
      <c r="BL21" s="92">
        <f t="shared" si="19"/>
        <v>1537</v>
      </c>
      <c r="BM21" s="92">
        <f t="shared" si="19"/>
        <v>1521</v>
      </c>
      <c r="BN21" s="92">
        <f t="shared" si="19"/>
        <v>1593.5</v>
      </c>
      <c r="BO21" s="92">
        <f t="shared" si="19"/>
        <v>1634</v>
      </c>
      <c r="BP21" s="92">
        <f t="shared" si="19"/>
        <v>1721</v>
      </c>
      <c r="BQ21" s="92">
        <f t="shared" si="19"/>
        <v>1755</v>
      </c>
      <c r="BR21" s="92"/>
      <c r="BS21" s="92"/>
      <c r="BT21" s="92"/>
      <c r="BU21" s="92">
        <f t="shared" ref="BU21:CC21" si="20">AG32</f>
        <v>1559.5</v>
      </c>
      <c r="BV21" s="92">
        <f t="shared" si="20"/>
        <v>1511</v>
      </c>
      <c r="BW21" s="92">
        <f t="shared" si="20"/>
        <v>1469</v>
      </c>
      <c r="BX21" s="92">
        <f t="shared" si="20"/>
        <v>1392</v>
      </c>
      <c r="BY21" s="92">
        <f t="shared" si="20"/>
        <v>1309.5</v>
      </c>
      <c r="BZ21" s="92">
        <f t="shared" si="20"/>
        <v>1199.5</v>
      </c>
      <c r="CA21" s="92">
        <f t="shared" si="20"/>
        <v>1074.5</v>
      </c>
      <c r="CB21" s="92">
        <f t="shared" si="20"/>
        <v>1036</v>
      </c>
      <c r="CC21" s="92">
        <f t="shared" si="20"/>
        <v>984.5</v>
      </c>
    </row>
    <row r="22" spans="1:81" ht="16.5" customHeight="1" x14ac:dyDescent="0.2">
      <c r="A22" s="100" t="s">
        <v>103</v>
      </c>
      <c r="B22" s="148">
        <f>'G-3'!F10</f>
        <v>298</v>
      </c>
      <c r="C22" s="148">
        <f>'G-3'!F11</f>
        <v>298</v>
      </c>
      <c r="D22" s="148">
        <f>'G-3'!F12</f>
        <v>353.5</v>
      </c>
      <c r="E22" s="148">
        <f>'G-3'!F13</f>
        <v>348</v>
      </c>
      <c r="F22" s="148">
        <f>'G-3'!F14</f>
        <v>308.5</v>
      </c>
      <c r="G22" s="148">
        <f>'G-3'!F15</f>
        <v>349</v>
      </c>
      <c r="H22" s="148">
        <f>'G-3'!F16</f>
        <v>287.5</v>
      </c>
      <c r="I22" s="148">
        <f>'G-3'!F17</f>
        <v>305.5</v>
      </c>
      <c r="J22" s="148">
        <f>'G-3'!F18</f>
        <v>354.5</v>
      </c>
      <c r="K22" s="148">
        <f>'G-3'!F19</f>
        <v>340.5</v>
      </c>
      <c r="L22" s="149"/>
      <c r="M22" s="148">
        <f>'G-3'!F20</f>
        <v>288</v>
      </c>
      <c r="N22" s="148">
        <f>'G-3'!F21</f>
        <v>315</v>
      </c>
      <c r="O22" s="148">
        <f>'G-3'!F22</f>
        <v>311.5</v>
      </c>
      <c r="P22" s="148">
        <f>'G-3'!M10</f>
        <v>313</v>
      </c>
      <c r="Q22" s="148">
        <f>'G-3'!M11</f>
        <v>294</v>
      </c>
      <c r="R22" s="148">
        <f>'G-3'!M12</f>
        <v>325.5</v>
      </c>
      <c r="S22" s="148">
        <f>'G-3'!M13</f>
        <v>300</v>
      </c>
      <c r="T22" s="148">
        <f>'G-3'!M14</f>
        <v>271</v>
      </c>
      <c r="U22" s="148">
        <f>'G-3'!M15</f>
        <v>248.5</v>
      </c>
      <c r="V22" s="148">
        <f>'G-3'!M16</f>
        <v>276.5</v>
      </c>
      <c r="W22" s="148">
        <f>'G-3'!M17</f>
        <v>286</v>
      </c>
      <c r="X22" s="148">
        <f>'G-3'!M18</f>
        <v>301</v>
      </c>
      <c r="Y22" s="148">
        <f>'G-3'!M19</f>
        <v>332</v>
      </c>
      <c r="Z22" s="148">
        <f>'G-3'!M20</f>
        <v>318</v>
      </c>
      <c r="AA22" s="148">
        <f>'G-3'!M21</f>
        <v>304</v>
      </c>
      <c r="AB22" s="148">
        <f>'G-3'!M22</f>
        <v>276</v>
      </c>
      <c r="AC22" s="149"/>
      <c r="AD22" s="148">
        <f>'G-3'!T10</f>
        <v>217</v>
      </c>
      <c r="AE22" s="148">
        <f>'G-3'!T11</f>
        <v>206.5</v>
      </c>
      <c r="AF22" s="148">
        <f>'G-3'!T12</f>
        <v>216</v>
      </c>
      <c r="AG22" s="148">
        <f>'G-3'!T13</f>
        <v>205</v>
      </c>
      <c r="AH22" s="148">
        <f>'G-3'!T14</f>
        <v>229.5</v>
      </c>
      <c r="AI22" s="148">
        <f>'G-3'!T15</f>
        <v>244.5</v>
      </c>
      <c r="AJ22" s="148">
        <f>'G-3'!T16</f>
        <v>188.5</v>
      </c>
      <c r="AK22" s="148">
        <f>'G-3'!T17</f>
        <v>187.5</v>
      </c>
      <c r="AL22" s="148">
        <f>'G-3'!T18</f>
        <v>171.5</v>
      </c>
      <c r="AM22" s="148">
        <f>'G-3'!T19</f>
        <v>162.5</v>
      </c>
      <c r="AN22" s="148">
        <f>'G-3'!T20</f>
        <v>192.5</v>
      </c>
      <c r="AO22" s="148">
        <f>'G-3'!T21</f>
        <v>170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8"/>
      <c r="C23" s="148"/>
      <c r="D23" s="148"/>
      <c r="E23" s="148">
        <f>B22+C22+D22+E22</f>
        <v>1297.5</v>
      </c>
      <c r="F23" s="148">
        <f t="shared" ref="F23:K23" si="21">C22+D22+E22+F22</f>
        <v>1308</v>
      </c>
      <c r="G23" s="148">
        <f t="shared" si="21"/>
        <v>1359</v>
      </c>
      <c r="H23" s="148">
        <f t="shared" si="21"/>
        <v>1293</v>
      </c>
      <c r="I23" s="148">
        <f t="shared" si="21"/>
        <v>1250.5</v>
      </c>
      <c r="J23" s="148">
        <f t="shared" si="21"/>
        <v>1296.5</v>
      </c>
      <c r="K23" s="148">
        <f t="shared" si="21"/>
        <v>1288</v>
      </c>
      <c r="L23" s="149"/>
      <c r="M23" s="148"/>
      <c r="N23" s="148"/>
      <c r="O23" s="148"/>
      <c r="P23" s="148">
        <f>M22+N22+O22+P22</f>
        <v>1227.5</v>
      </c>
      <c r="Q23" s="148">
        <f t="shared" ref="Q23:AB23" si="22">N22+O22+P22+Q22</f>
        <v>1233.5</v>
      </c>
      <c r="R23" s="148">
        <f t="shared" si="22"/>
        <v>1244</v>
      </c>
      <c r="S23" s="148">
        <f t="shared" si="22"/>
        <v>1232.5</v>
      </c>
      <c r="T23" s="148">
        <f t="shared" si="22"/>
        <v>1190.5</v>
      </c>
      <c r="U23" s="148">
        <f t="shared" si="22"/>
        <v>1145</v>
      </c>
      <c r="V23" s="148">
        <f t="shared" si="22"/>
        <v>1096</v>
      </c>
      <c r="W23" s="148">
        <f t="shared" si="22"/>
        <v>1082</v>
      </c>
      <c r="X23" s="148">
        <f t="shared" si="22"/>
        <v>1112</v>
      </c>
      <c r="Y23" s="148">
        <f t="shared" si="22"/>
        <v>1195.5</v>
      </c>
      <c r="Z23" s="148">
        <f t="shared" si="22"/>
        <v>1237</v>
      </c>
      <c r="AA23" s="148">
        <f t="shared" si="22"/>
        <v>1255</v>
      </c>
      <c r="AB23" s="148">
        <f t="shared" si="22"/>
        <v>1230</v>
      </c>
      <c r="AC23" s="149"/>
      <c r="AD23" s="148"/>
      <c r="AE23" s="148"/>
      <c r="AF23" s="148"/>
      <c r="AG23" s="148">
        <f>AD22+AE22+AF22+AG22</f>
        <v>844.5</v>
      </c>
      <c r="AH23" s="148">
        <f t="shared" ref="AH23:AO23" si="23">AE22+AF22+AG22+AH22</f>
        <v>857</v>
      </c>
      <c r="AI23" s="148">
        <f t="shared" si="23"/>
        <v>895</v>
      </c>
      <c r="AJ23" s="148">
        <f t="shared" si="23"/>
        <v>867.5</v>
      </c>
      <c r="AK23" s="148">
        <f t="shared" si="23"/>
        <v>850</v>
      </c>
      <c r="AL23" s="148">
        <f t="shared" si="23"/>
        <v>792</v>
      </c>
      <c r="AM23" s="148">
        <f t="shared" si="23"/>
        <v>710</v>
      </c>
      <c r="AN23" s="148">
        <f t="shared" si="23"/>
        <v>714</v>
      </c>
      <c r="AO23" s="148">
        <f t="shared" si="23"/>
        <v>696.5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0"/>
      <c r="C24" s="151" t="s">
        <v>106</v>
      </c>
      <c r="D24" s="152">
        <f>DIRECCIONALIDAD!J28/100</f>
        <v>0</v>
      </c>
      <c r="E24" s="151"/>
      <c r="F24" s="151" t="s">
        <v>107</v>
      </c>
      <c r="G24" s="152">
        <f>DIRECCIONALIDAD!J29/100</f>
        <v>0.75495426829268297</v>
      </c>
      <c r="H24" s="151"/>
      <c r="I24" s="151" t="s">
        <v>108</v>
      </c>
      <c r="J24" s="152">
        <f>DIRECCIONALIDAD!J30/100</f>
        <v>0.24504573170731705</v>
      </c>
      <c r="K24" s="153"/>
      <c r="L24" s="147"/>
      <c r="M24" s="150"/>
      <c r="N24" s="151"/>
      <c r="O24" s="151" t="s">
        <v>106</v>
      </c>
      <c r="P24" s="152">
        <f>DIRECCIONALIDAD!J31/100</f>
        <v>0</v>
      </c>
      <c r="Q24" s="151"/>
      <c r="R24" s="151"/>
      <c r="S24" s="151"/>
      <c r="T24" s="151" t="s">
        <v>107</v>
      </c>
      <c r="U24" s="152">
        <f>DIRECCIONALIDAD!J32/100</f>
        <v>0.82048731974142219</v>
      </c>
      <c r="V24" s="151"/>
      <c r="W24" s="151"/>
      <c r="X24" s="151"/>
      <c r="Y24" s="151" t="s">
        <v>108</v>
      </c>
      <c r="Z24" s="152">
        <f>DIRECCIONALIDAD!J33/100</f>
        <v>0.17951268025857783</v>
      </c>
      <c r="AA24" s="151"/>
      <c r="AB24" s="151"/>
      <c r="AC24" s="147"/>
      <c r="AD24" s="150"/>
      <c r="AE24" s="151" t="s">
        <v>106</v>
      </c>
      <c r="AF24" s="152">
        <f>DIRECCIONALIDAD!J34/100</f>
        <v>0</v>
      </c>
      <c r="AG24" s="151"/>
      <c r="AH24" s="151"/>
      <c r="AI24" s="151"/>
      <c r="AJ24" s="151" t="s">
        <v>107</v>
      </c>
      <c r="AK24" s="152">
        <f>DIRECCIONALIDAD!J35/100</f>
        <v>0.71690140845070427</v>
      </c>
      <c r="AL24" s="151"/>
      <c r="AM24" s="151"/>
      <c r="AN24" s="151" t="s">
        <v>108</v>
      </c>
      <c r="AO24" s="152">
        <f>DIRECCIONALIDAD!J36/100</f>
        <v>0.28309859154929579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1" t="s">
        <v>147</v>
      </c>
      <c r="B25" s="162">
        <f>MAX(B23:K23)</f>
        <v>1359</v>
      </c>
      <c r="C25" s="151" t="s">
        <v>106</v>
      </c>
      <c r="D25" s="163">
        <f>+B25*D24</f>
        <v>0</v>
      </c>
      <c r="E25" s="151"/>
      <c r="F25" s="151" t="s">
        <v>107</v>
      </c>
      <c r="G25" s="163">
        <f>+B25*G24</f>
        <v>1025.9828506097563</v>
      </c>
      <c r="H25" s="151"/>
      <c r="I25" s="151" t="s">
        <v>108</v>
      </c>
      <c r="J25" s="163">
        <f>+B25*J24</f>
        <v>333.0171493902439</v>
      </c>
      <c r="K25" s="153"/>
      <c r="L25" s="147"/>
      <c r="M25" s="162">
        <f>MAX(M23:AB23)</f>
        <v>1255</v>
      </c>
      <c r="N25" s="151"/>
      <c r="O25" s="151" t="s">
        <v>106</v>
      </c>
      <c r="P25" s="164">
        <f>+M25*P24</f>
        <v>0</v>
      </c>
      <c r="Q25" s="151"/>
      <c r="R25" s="151"/>
      <c r="S25" s="151"/>
      <c r="T25" s="151" t="s">
        <v>107</v>
      </c>
      <c r="U25" s="164">
        <f>+M25*U24</f>
        <v>1029.7115862754849</v>
      </c>
      <c r="V25" s="151"/>
      <c r="W25" s="151"/>
      <c r="X25" s="151"/>
      <c r="Y25" s="151" t="s">
        <v>108</v>
      </c>
      <c r="Z25" s="164">
        <f>+M25*Z24</f>
        <v>225.28841372451518</v>
      </c>
      <c r="AA25" s="151"/>
      <c r="AB25" s="153"/>
      <c r="AC25" s="147"/>
      <c r="AD25" s="162">
        <f>MAX(AD23:AO23)</f>
        <v>895</v>
      </c>
      <c r="AE25" s="151" t="s">
        <v>106</v>
      </c>
      <c r="AF25" s="163">
        <f>+AD25*AF24</f>
        <v>0</v>
      </c>
      <c r="AG25" s="151"/>
      <c r="AH25" s="151"/>
      <c r="AI25" s="151"/>
      <c r="AJ25" s="151" t="s">
        <v>107</v>
      </c>
      <c r="AK25" s="163">
        <f>+AD25*AK24</f>
        <v>641.62676056338034</v>
      </c>
      <c r="AL25" s="151"/>
      <c r="AM25" s="151"/>
      <c r="AN25" s="151" t="s">
        <v>108</v>
      </c>
      <c r="AO25" s="165">
        <f>+AD25*AO24</f>
        <v>253.37323943661974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46" t="s">
        <v>102</v>
      </c>
      <c r="U26" s="246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9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8"/>
      <c r="C28" s="148"/>
      <c r="D28" s="148"/>
      <c r="E28" s="148">
        <f>B27+C27+D27+E27</f>
        <v>0</v>
      </c>
      <c r="F28" s="148">
        <f t="shared" ref="F28:K28" si="24">C27+D27+E27+F27</f>
        <v>0</v>
      </c>
      <c r="G28" s="148">
        <f t="shared" si="24"/>
        <v>0</v>
      </c>
      <c r="H28" s="148">
        <f t="shared" si="24"/>
        <v>0</v>
      </c>
      <c r="I28" s="148">
        <f t="shared" si="24"/>
        <v>0</v>
      </c>
      <c r="J28" s="148">
        <f t="shared" si="24"/>
        <v>0</v>
      </c>
      <c r="K28" s="148">
        <f t="shared" si="24"/>
        <v>0</v>
      </c>
      <c r="L28" s="149"/>
      <c r="M28" s="148"/>
      <c r="N28" s="148"/>
      <c r="O28" s="148"/>
      <c r="P28" s="148">
        <f>M27+N27+O27+P27</f>
        <v>0</v>
      </c>
      <c r="Q28" s="148">
        <f t="shared" ref="Q28:AB28" si="25">N27+O27+P27+Q27</f>
        <v>0</v>
      </c>
      <c r="R28" s="148">
        <f t="shared" si="25"/>
        <v>0</v>
      </c>
      <c r="S28" s="148">
        <f t="shared" si="25"/>
        <v>0</v>
      </c>
      <c r="T28" s="148">
        <f t="shared" si="25"/>
        <v>0</v>
      </c>
      <c r="U28" s="148">
        <f t="shared" si="25"/>
        <v>0</v>
      </c>
      <c r="V28" s="148">
        <f t="shared" si="25"/>
        <v>0</v>
      </c>
      <c r="W28" s="148">
        <f t="shared" si="25"/>
        <v>0</v>
      </c>
      <c r="X28" s="148">
        <f t="shared" si="25"/>
        <v>0</v>
      </c>
      <c r="Y28" s="148">
        <f t="shared" si="25"/>
        <v>0</v>
      </c>
      <c r="Z28" s="148">
        <f t="shared" si="25"/>
        <v>0</v>
      </c>
      <c r="AA28" s="148">
        <f t="shared" si="25"/>
        <v>0</v>
      </c>
      <c r="AB28" s="148">
        <f t="shared" si="25"/>
        <v>0</v>
      </c>
      <c r="AC28" s="149"/>
      <c r="AD28" s="148"/>
      <c r="AE28" s="148"/>
      <c r="AF28" s="148"/>
      <c r="AG28" s="148">
        <f>AD27+AE27+AF27+AG27</f>
        <v>0</v>
      </c>
      <c r="AH28" s="148">
        <f t="shared" ref="AH28:AO28" si="26">AE27+AF27+AG27+AH27</f>
        <v>0</v>
      </c>
      <c r="AI28" s="148">
        <f t="shared" si="26"/>
        <v>0</v>
      </c>
      <c r="AJ28" s="148">
        <f t="shared" si="26"/>
        <v>0</v>
      </c>
      <c r="AK28" s="148">
        <f t="shared" si="26"/>
        <v>0</v>
      </c>
      <c r="AL28" s="148">
        <f t="shared" si="26"/>
        <v>0</v>
      </c>
      <c r="AM28" s="148">
        <f t="shared" si="26"/>
        <v>0</v>
      </c>
      <c r="AN28" s="148">
        <f t="shared" si="26"/>
        <v>0</v>
      </c>
      <c r="AO28" s="148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0"/>
      <c r="C29" s="151" t="s">
        <v>106</v>
      </c>
      <c r="D29" s="152">
        <f>DIRECCIONALIDAD!J37/100</f>
        <v>0</v>
      </c>
      <c r="E29" s="151"/>
      <c r="F29" s="151" t="s">
        <v>107</v>
      </c>
      <c r="G29" s="152">
        <f>DIRECCIONALIDAD!J38/100</f>
        <v>0</v>
      </c>
      <c r="H29" s="151"/>
      <c r="I29" s="151" t="s">
        <v>108</v>
      </c>
      <c r="J29" s="152">
        <f>DIRECCIONALIDAD!J39/100</f>
        <v>0</v>
      </c>
      <c r="K29" s="153"/>
      <c r="L29" s="147"/>
      <c r="M29" s="150"/>
      <c r="N29" s="151"/>
      <c r="O29" s="151" t="s">
        <v>106</v>
      </c>
      <c r="P29" s="152">
        <f>DIRECCIONALIDAD!J40/100</f>
        <v>0</v>
      </c>
      <c r="Q29" s="151"/>
      <c r="R29" s="151"/>
      <c r="S29" s="151"/>
      <c r="T29" s="151" t="s">
        <v>107</v>
      </c>
      <c r="U29" s="152">
        <f>DIRECCIONALIDAD!J41/100</f>
        <v>0</v>
      </c>
      <c r="V29" s="151"/>
      <c r="W29" s="151"/>
      <c r="X29" s="151"/>
      <c r="Y29" s="151" t="s">
        <v>108</v>
      </c>
      <c r="Z29" s="152">
        <f>DIRECCIONALIDAD!J42/100</f>
        <v>0</v>
      </c>
      <c r="AA29" s="151"/>
      <c r="AB29" s="153"/>
      <c r="AC29" s="147"/>
      <c r="AD29" s="150"/>
      <c r="AE29" s="151" t="s">
        <v>106</v>
      </c>
      <c r="AF29" s="152">
        <f>DIRECCIONALIDAD!J43/100</f>
        <v>0</v>
      </c>
      <c r="AG29" s="151"/>
      <c r="AH29" s="151"/>
      <c r="AI29" s="151"/>
      <c r="AJ29" s="151" t="s">
        <v>107</v>
      </c>
      <c r="AK29" s="152">
        <f>DIRECCIONALIDAD!J44/100</f>
        <v>0</v>
      </c>
      <c r="AL29" s="151"/>
      <c r="AM29" s="151"/>
      <c r="AN29" s="151" t="s">
        <v>108</v>
      </c>
      <c r="AO29" s="154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246" t="s">
        <v>102</v>
      </c>
      <c r="U30" s="246"/>
      <c r="V30" s="146" t="s">
        <v>109</v>
      </c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103</v>
      </c>
      <c r="B31" s="148">
        <f>B13+B18+B22+B27</f>
        <v>459</v>
      </c>
      <c r="C31" s="148">
        <f t="shared" ref="C31:K31" si="27">C13+C18+C22+C27</f>
        <v>469</v>
      </c>
      <c r="D31" s="148">
        <f t="shared" si="27"/>
        <v>553.5</v>
      </c>
      <c r="E31" s="148">
        <f t="shared" si="27"/>
        <v>574.5</v>
      </c>
      <c r="F31" s="148">
        <f t="shared" si="27"/>
        <v>473</v>
      </c>
      <c r="G31" s="148">
        <f t="shared" si="27"/>
        <v>544.5</v>
      </c>
      <c r="H31" s="148">
        <f t="shared" si="27"/>
        <v>482</v>
      </c>
      <c r="I31" s="148">
        <f t="shared" si="27"/>
        <v>490.5</v>
      </c>
      <c r="J31" s="148">
        <f t="shared" si="27"/>
        <v>528</v>
      </c>
      <c r="K31" s="148">
        <f t="shared" si="27"/>
        <v>516</v>
      </c>
      <c r="L31" s="149"/>
      <c r="M31" s="148">
        <f>M13+M18+M22+M27</f>
        <v>456.5</v>
      </c>
      <c r="N31" s="148">
        <f t="shared" ref="N31:AB31" si="28">N13+N18+N22+N27</f>
        <v>494.5</v>
      </c>
      <c r="O31" s="148">
        <f t="shared" si="28"/>
        <v>489.5</v>
      </c>
      <c r="P31" s="148">
        <f t="shared" si="28"/>
        <v>468.5</v>
      </c>
      <c r="Q31" s="148">
        <f t="shared" si="28"/>
        <v>408</v>
      </c>
      <c r="R31" s="148">
        <f t="shared" si="28"/>
        <v>456</v>
      </c>
      <c r="S31" s="148">
        <f t="shared" si="28"/>
        <v>424.5</v>
      </c>
      <c r="T31" s="148">
        <f t="shared" si="28"/>
        <v>399</v>
      </c>
      <c r="U31" s="148">
        <f t="shared" si="28"/>
        <v>376.5</v>
      </c>
      <c r="V31" s="148">
        <f t="shared" si="28"/>
        <v>401.5</v>
      </c>
      <c r="W31" s="148">
        <f t="shared" si="28"/>
        <v>360</v>
      </c>
      <c r="X31" s="148">
        <f t="shared" si="28"/>
        <v>383</v>
      </c>
      <c r="Y31" s="148">
        <f t="shared" si="28"/>
        <v>449</v>
      </c>
      <c r="Z31" s="148">
        <f t="shared" si="28"/>
        <v>442</v>
      </c>
      <c r="AA31" s="148">
        <f t="shared" si="28"/>
        <v>447</v>
      </c>
      <c r="AB31" s="148">
        <f t="shared" si="28"/>
        <v>417</v>
      </c>
      <c r="AC31" s="149"/>
      <c r="AD31" s="148">
        <f>AD13+AD18+AD22+AD27</f>
        <v>412.5</v>
      </c>
      <c r="AE31" s="148">
        <f t="shared" ref="AE31:AO31" si="29">AE13+AE18+AE22+AE27</f>
        <v>399</v>
      </c>
      <c r="AF31" s="148">
        <f t="shared" si="29"/>
        <v>379</v>
      </c>
      <c r="AG31" s="148">
        <f t="shared" si="29"/>
        <v>369</v>
      </c>
      <c r="AH31" s="148">
        <f t="shared" si="29"/>
        <v>364</v>
      </c>
      <c r="AI31" s="148">
        <f t="shared" si="29"/>
        <v>357</v>
      </c>
      <c r="AJ31" s="148">
        <f t="shared" si="29"/>
        <v>302</v>
      </c>
      <c r="AK31" s="148">
        <f t="shared" si="29"/>
        <v>286.5</v>
      </c>
      <c r="AL31" s="148">
        <f t="shared" si="29"/>
        <v>254</v>
      </c>
      <c r="AM31" s="148">
        <f t="shared" si="29"/>
        <v>232</v>
      </c>
      <c r="AN31" s="148">
        <f t="shared" si="29"/>
        <v>263.5</v>
      </c>
      <c r="AO31" s="148">
        <f t="shared" si="29"/>
        <v>235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104</v>
      </c>
      <c r="B32" s="148"/>
      <c r="C32" s="148"/>
      <c r="D32" s="148"/>
      <c r="E32" s="148">
        <f>B31+C31+D31+E31</f>
        <v>2056</v>
      </c>
      <c r="F32" s="148">
        <f t="shared" ref="F32:K32" si="30">C31+D31+E31+F31</f>
        <v>2070</v>
      </c>
      <c r="G32" s="148">
        <f t="shared" si="30"/>
        <v>2145.5</v>
      </c>
      <c r="H32" s="148">
        <f t="shared" si="30"/>
        <v>2074</v>
      </c>
      <c r="I32" s="148">
        <f t="shared" si="30"/>
        <v>1990</v>
      </c>
      <c r="J32" s="148">
        <f t="shared" si="30"/>
        <v>2045</v>
      </c>
      <c r="K32" s="148">
        <f t="shared" si="30"/>
        <v>2016.5</v>
      </c>
      <c r="L32" s="149"/>
      <c r="M32" s="148"/>
      <c r="N32" s="148"/>
      <c r="O32" s="148"/>
      <c r="P32" s="148">
        <f>M31+N31+O31+P31</f>
        <v>1909</v>
      </c>
      <c r="Q32" s="148">
        <f t="shared" ref="Q32:AB32" si="31">N31+O31+P31+Q31</f>
        <v>1860.5</v>
      </c>
      <c r="R32" s="148">
        <f t="shared" si="31"/>
        <v>1822</v>
      </c>
      <c r="S32" s="148">
        <f t="shared" si="31"/>
        <v>1757</v>
      </c>
      <c r="T32" s="148">
        <f t="shared" si="31"/>
        <v>1687.5</v>
      </c>
      <c r="U32" s="148">
        <f t="shared" si="31"/>
        <v>1656</v>
      </c>
      <c r="V32" s="148">
        <f t="shared" si="31"/>
        <v>1601.5</v>
      </c>
      <c r="W32" s="148">
        <f t="shared" si="31"/>
        <v>1537</v>
      </c>
      <c r="X32" s="148">
        <f t="shared" si="31"/>
        <v>1521</v>
      </c>
      <c r="Y32" s="148">
        <f t="shared" si="31"/>
        <v>1593.5</v>
      </c>
      <c r="Z32" s="148">
        <f t="shared" si="31"/>
        <v>1634</v>
      </c>
      <c r="AA32" s="148">
        <f t="shared" si="31"/>
        <v>1721</v>
      </c>
      <c r="AB32" s="148">
        <f t="shared" si="31"/>
        <v>1755</v>
      </c>
      <c r="AC32" s="149"/>
      <c r="AD32" s="148"/>
      <c r="AE32" s="148"/>
      <c r="AF32" s="148"/>
      <c r="AG32" s="148">
        <f>AD31+AE31+AF31+AG31</f>
        <v>1559.5</v>
      </c>
      <c r="AH32" s="148">
        <f t="shared" ref="AH32:AO32" si="32">AE31+AF31+AG31+AH31</f>
        <v>1511</v>
      </c>
      <c r="AI32" s="148">
        <f t="shared" si="32"/>
        <v>1469</v>
      </c>
      <c r="AJ32" s="148">
        <f t="shared" si="32"/>
        <v>1392</v>
      </c>
      <c r="AK32" s="148">
        <f t="shared" si="32"/>
        <v>1309.5</v>
      </c>
      <c r="AL32" s="148">
        <f t="shared" si="32"/>
        <v>1199.5</v>
      </c>
      <c r="AM32" s="148">
        <f t="shared" si="32"/>
        <v>1074.5</v>
      </c>
      <c r="AN32" s="148">
        <f t="shared" si="32"/>
        <v>1036</v>
      </c>
      <c r="AO32" s="148">
        <f t="shared" si="32"/>
        <v>984.5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7"/>
      <c r="R34" s="247"/>
      <c r="S34" s="247"/>
      <c r="T34" s="247"/>
      <c r="U34" s="247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2016-08-05T22:20:47Z</cp:lastPrinted>
  <dcterms:created xsi:type="dcterms:W3CDTF">1998-04-02T13:38:56Z</dcterms:created>
  <dcterms:modified xsi:type="dcterms:W3CDTF">2018-10-11T21:51:06Z</dcterms:modified>
</cp:coreProperties>
</file>